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t-hatsute.kh\Desktop\"/>
    </mc:Choice>
  </mc:AlternateContent>
  <xr:revisionPtr revIDLastSave="0" documentId="13_ncr:1_{3E489A9E-4BDC-42D9-BA04-13E379899E43}" xr6:coauthVersionLast="47" xr6:coauthVersionMax="47" xr10:uidLastSave="{00000000-0000-0000-0000-000000000000}"/>
  <bookViews>
    <workbookView xWindow="-108" yWindow="-108" windowWidth="23256" windowHeight="12456" xr2:uid="{91934128-17F7-4B3A-BE28-557FC749DA02}"/>
  </bookViews>
  <sheets>
    <sheet name="申請用シート" sheetId="1" r:id="rId1"/>
    <sheet name="見積書" sheetId="5" state="hidden" r:id="rId2"/>
    <sheet name="コース選択シート" sheetId="3" state="hidden" r:id="rId3"/>
    <sheet name="各項目一覧" sheetId="4" state="hidden" r:id="rId4"/>
    <sheet name="各費用一覧" sheetId="6" state="hidden" r:id="rId5"/>
    <sheet name="Sheet7" sheetId="7" state="hidden" r:id="rId6"/>
  </sheets>
  <definedNames>
    <definedName name="_xlnm.Print_Area" localSheetId="1">見積書!$A$1:$Z$32</definedName>
    <definedName name="救急法">テーブル1[救急法]</definedName>
    <definedName name="健康生活支援講習">テーブル1[健康生活支援講習]</definedName>
    <definedName name="講習名">テーブル1[#Headers]</definedName>
    <definedName name="水上安全法">テーブル1[水上安全法]</definedName>
    <definedName name="防災セミナー">テーブル1[防災セミナー]</definedName>
    <definedName name="幼児安全法">テーブル1[幼児安全法]</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8" i="5" l="1"/>
  <c r="Q19" i="5"/>
  <c r="Q20" i="5"/>
  <c r="Q21" i="5"/>
  <c r="Q22" i="5"/>
  <c r="Q23" i="5"/>
  <c r="Q24" i="5"/>
  <c r="Q25" i="5"/>
  <c r="A25" i="1" l="1"/>
  <c r="B25" i="5" s="1"/>
  <c r="S25" i="5" s="1"/>
  <c r="A24" i="1"/>
  <c r="B24" i="5" s="1"/>
  <c r="S24" i="5" s="1"/>
  <c r="A23" i="1"/>
  <c r="B23" i="5" s="1"/>
  <c r="S23" i="5" s="1"/>
  <c r="A22" i="1"/>
  <c r="B22" i="5" s="1"/>
  <c r="S22" i="5" s="1"/>
  <c r="A21" i="1"/>
  <c r="B21" i="5" s="1"/>
  <c r="S21" i="5" s="1"/>
  <c r="A20" i="1"/>
  <c r="B20" i="5" s="1"/>
  <c r="S20" i="5" s="1"/>
  <c r="A19" i="1"/>
  <c r="B19" i="5" s="1"/>
  <c r="S19" i="5" s="1"/>
  <c r="A18" i="1"/>
  <c r="B18" i="5" s="1"/>
  <c r="S18" i="5" s="1"/>
  <c r="B28" i="5"/>
  <c r="T31" i="5"/>
  <c r="N31" i="5"/>
  <c r="T30" i="5"/>
  <c r="N30" i="5"/>
  <c r="B3" i="5" l="1"/>
  <c r="G22" i="1" l="1"/>
  <c r="M22" i="5" s="1"/>
  <c r="P22" i="5" s="1"/>
  <c r="G18" i="1" l="1"/>
  <c r="I22" i="1"/>
  <c r="T22" i="5" s="1"/>
  <c r="I18" i="1" l="1"/>
  <c r="T18" i="5" s="1"/>
  <c r="M18" i="5"/>
  <c r="P18" i="5" s="1"/>
  <c r="G19" i="1"/>
  <c r="G20" i="1"/>
  <c r="G21" i="1"/>
  <c r="M21" i="5" s="1"/>
  <c r="P21" i="5" s="1"/>
  <c r="G24" i="1"/>
  <c r="G25" i="1"/>
  <c r="G23" i="1"/>
  <c r="I19" i="1" l="1"/>
  <c r="T19" i="5" s="1"/>
  <c r="M19" i="5"/>
  <c r="P19" i="5" s="1"/>
  <c r="I20" i="1"/>
  <c r="T20" i="5" s="1"/>
  <c r="M20" i="5"/>
  <c r="P20" i="5" s="1"/>
  <c r="I24" i="1"/>
  <c r="T24" i="5" s="1"/>
  <c r="M24" i="5"/>
  <c r="P24" i="5" s="1"/>
  <c r="I25" i="1"/>
  <c r="T25" i="5" s="1"/>
  <c r="M25" i="5"/>
  <c r="P25" i="5" s="1"/>
  <c r="I23" i="1"/>
  <c r="T23" i="5" s="1"/>
  <c r="M23" i="5"/>
  <c r="P23" i="5" s="1"/>
  <c r="I21" i="1"/>
  <c r="T21" i="5" s="1"/>
  <c r="Y21" i="5" l="1"/>
  <c r="T26" i="5"/>
  <c r="C29" i="1"/>
  <c r="Y18" i="5"/>
  <c r="Y23" i="5"/>
  <c r="Y19" i="5"/>
  <c r="Y20" i="5"/>
  <c r="Y24" i="5"/>
  <c r="Y22" i="5"/>
  <c r="Y25" i="5"/>
  <c r="T27" i="5" l="1"/>
  <c r="S1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中川俊彬</author>
    <author>初手隆宏</author>
  </authors>
  <commentList>
    <comment ref="H1" authorId="0" shapeId="0" xr:uid="{7A499FA5-B922-4EFA-9BDD-DABD80D2557F}">
      <text>
        <r>
          <rPr>
            <b/>
            <sz val="9"/>
            <color indexed="81"/>
            <rFont val="MS P ゴシック"/>
            <family val="3"/>
            <charset val="128"/>
          </rPr>
          <t>①申請日付を入力してください</t>
        </r>
      </text>
    </comment>
    <comment ref="F7" authorId="0" shapeId="0" xr:uid="{57EC7C2C-5316-4D61-BB6D-5C8F1D3D7AF0}">
      <text>
        <r>
          <rPr>
            <b/>
            <sz val="9"/>
            <color indexed="81"/>
            <rFont val="MS P ゴシック"/>
            <family val="3"/>
            <charset val="128"/>
          </rPr>
          <t xml:space="preserve">②社名・団体名を入力してください
</t>
        </r>
        <r>
          <rPr>
            <b/>
            <sz val="9"/>
            <color indexed="10"/>
            <rFont val="MS P ゴシック"/>
            <family val="3"/>
            <charset val="128"/>
          </rPr>
          <t>なお、社名・団体名と見積書の宛名が異なる場合は、</t>
        </r>
        <r>
          <rPr>
            <b/>
            <sz val="9"/>
            <color indexed="81"/>
            <rFont val="MS P ゴシック"/>
            <family val="3"/>
            <charset val="128"/>
          </rPr>
          <t xml:space="preserve">
</t>
        </r>
        <r>
          <rPr>
            <b/>
            <sz val="9"/>
            <color indexed="10"/>
            <rFont val="MS P ゴシック"/>
            <family val="3"/>
            <charset val="128"/>
          </rPr>
          <t>見積書の宛名を入力してください
※　ここに入力した内容で見積書の宛名を作成します
※　見積書に部署名が必要な場合は部署名まで正確に入力し　　てください</t>
        </r>
      </text>
    </comment>
    <comment ref="A11" authorId="0" shapeId="0" xr:uid="{5B776AEA-0B54-4020-8E2A-9E8818AF52A1}">
      <text>
        <r>
          <rPr>
            <b/>
            <sz val="9"/>
            <color indexed="81"/>
            <rFont val="MS P ゴシック"/>
            <family val="3"/>
            <charset val="128"/>
          </rPr>
          <t>③講習予定日を入力してください</t>
        </r>
      </text>
    </comment>
    <comment ref="C11" authorId="1" shapeId="0" xr:uid="{03AED44D-6C58-4A97-B8F3-818722F74DA5}">
      <text>
        <r>
          <rPr>
            <b/>
            <sz val="9"/>
            <color indexed="81"/>
            <rFont val="MS P ゴシック"/>
            <family val="3"/>
            <charset val="128"/>
          </rPr>
          <t>➃講習時間を入力してください。</t>
        </r>
      </text>
    </comment>
    <comment ref="A14" authorId="0" shapeId="0" xr:uid="{A3F41B4F-27D4-43FD-B29D-8EA0E5000CD2}">
      <text>
        <r>
          <rPr>
            <b/>
            <sz val="9"/>
            <color indexed="81"/>
            <rFont val="MS P ゴシック"/>
            <family val="3"/>
            <charset val="128"/>
          </rPr>
          <t>➄講習内容を入力してください。複数種類の講習をお申し込みの場合は２枚に分けて申請してください。　</t>
        </r>
      </text>
    </comment>
    <comment ref="C14" authorId="1" shapeId="0" xr:uid="{ABA1A0C9-E972-40D0-A0AD-ACDBBE980254}">
      <text>
        <r>
          <rPr>
            <b/>
            <sz val="9"/>
            <color indexed="81"/>
            <rFont val="MS P ゴシック"/>
            <family val="3"/>
            <charset val="128"/>
          </rPr>
          <t>➅受講希望のコースを選択してください。</t>
        </r>
      </text>
    </comment>
    <comment ref="H18" authorId="0" shapeId="0" xr:uid="{3A5017A2-A13E-4963-8655-DD2CC7D3E954}">
      <text>
        <r>
          <rPr>
            <b/>
            <sz val="18"/>
            <color indexed="81"/>
            <rFont val="MS P ゴシック"/>
            <family val="3"/>
            <charset val="128"/>
          </rPr>
          <t xml:space="preserve">数量記入における注意点
</t>
        </r>
        <r>
          <rPr>
            <b/>
            <sz val="12"/>
            <color indexed="81"/>
            <rFont val="MS P ゴシック"/>
            <family val="3"/>
            <charset val="128"/>
          </rPr>
          <t xml:space="preserve">➀指導員派遣費は入力しないでください。
➁受講証をご希望の場合は受講者30人につき「１」と入力してください。希望しない場合は空欄で構いません。
</t>
        </r>
        <r>
          <rPr>
            <b/>
            <sz val="12"/>
            <color indexed="10"/>
            <rFont val="MS P ゴシック"/>
            <family val="3"/>
            <charset val="128"/>
          </rPr>
          <t>➂他の項目については受講者数を入力してください。ただしすでにお持ちの資材がある場合は事前にご相談ください。</t>
        </r>
        <r>
          <rPr>
            <b/>
            <sz val="12"/>
            <color indexed="81"/>
            <rFont val="MS P ゴシック"/>
            <family val="3"/>
            <charset val="128"/>
          </rPr>
          <t xml:space="preserve">
➃申込内容と照らし合わせを行い、見積もり数量を変更することがございます。</t>
        </r>
      </text>
    </comment>
    <comment ref="A26" authorId="1" shapeId="0" xr:uid="{3CDD7749-DAEE-4544-BFDA-6558DE4D63FB}">
      <text>
        <r>
          <rPr>
            <b/>
            <sz val="9"/>
            <color indexed="81"/>
            <rFont val="MS P ゴシック"/>
            <family val="3"/>
            <charset val="128"/>
          </rPr>
          <t>見積書作成にあたり申し送り事項があればご記入ください</t>
        </r>
      </text>
    </comment>
  </commentList>
</comments>
</file>

<file path=xl/sharedStrings.xml><?xml version="1.0" encoding="utf-8"?>
<sst xmlns="http://schemas.openxmlformats.org/spreadsheetml/2006/main" count="249" uniqueCount="150">
  <si>
    <t>見 積 書</t>
    <rPh sb="0" eb="1">
      <t>ミ</t>
    </rPh>
    <rPh sb="2" eb="3">
      <t>セキ</t>
    </rPh>
    <rPh sb="4" eb="5">
      <t>ショ</t>
    </rPh>
    <phoneticPr fontId="2"/>
  </si>
  <si>
    <t>〒540-0008　</t>
    <phoneticPr fontId="2"/>
  </si>
  <si>
    <t>大阪市中央区大手前2丁目1番7号</t>
  </si>
  <si>
    <t>ＴＥＬ　</t>
    <phoneticPr fontId="2"/>
  </si>
  <si>
    <t>06-6943-0709</t>
    <phoneticPr fontId="2"/>
  </si>
  <si>
    <t>ＦＡＸ　</t>
    <phoneticPr fontId="2"/>
  </si>
  <si>
    <t>06-6941-2038</t>
  </si>
  <si>
    <t>下記のとおり、お見積申し上げます。</t>
    <rPh sb="0" eb="2">
      <t>カキ</t>
    </rPh>
    <rPh sb="8" eb="10">
      <t>ミツモ</t>
    </rPh>
    <rPh sb="10" eb="11">
      <t>モウ</t>
    </rPh>
    <rPh sb="12" eb="13">
      <t>ア</t>
    </rPh>
    <phoneticPr fontId="2"/>
  </si>
  <si>
    <t>お見積金額（税込）</t>
    <rPh sb="1" eb="3">
      <t>ミツモリ</t>
    </rPh>
    <rPh sb="3" eb="5">
      <t>キンガク</t>
    </rPh>
    <rPh sb="6" eb="8">
      <t>ゼイコ</t>
    </rPh>
    <phoneticPr fontId="2"/>
  </si>
  <si>
    <t>記</t>
    <rPh sb="0" eb="1">
      <t>キ</t>
    </rPh>
    <phoneticPr fontId="2"/>
  </si>
  <si>
    <t>見積項目</t>
    <rPh sb="0" eb="2">
      <t>ミツ</t>
    </rPh>
    <rPh sb="2" eb="4">
      <t>コウモク</t>
    </rPh>
    <phoneticPr fontId="2"/>
  </si>
  <si>
    <t>単価</t>
    <rPh sb="0" eb="2">
      <t>タンカ</t>
    </rPh>
    <phoneticPr fontId="2"/>
  </si>
  <si>
    <t>数量</t>
    <rPh sb="0" eb="2">
      <t>スウリョウ</t>
    </rPh>
    <phoneticPr fontId="2"/>
  </si>
  <si>
    <t>金  額（円）</t>
    <rPh sb="0" eb="1">
      <t>キン</t>
    </rPh>
    <rPh sb="3" eb="4">
      <t>ガク</t>
    </rPh>
    <rPh sb="5" eb="6">
      <t>エン</t>
    </rPh>
    <phoneticPr fontId="2"/>
  </si>
  <si>
    <t>合  計(税込）</t>
    <rPh sb="0" eb="1">
      <t>ア</t>
    </rPh>
    <rPh sb="3" eb="4">
      <t>ケイ</t>
    </rPh>
    <rPh sb="5" eb="7">
      <t>ゼイコ</t>
    </rPh>
    <phoneticPr fontId="2"/>
  </si>
  <si>
    <t>円</t>
    <phoneticPr fontId="2"/>
  </si>
  <si>
    <t>内消費税(10％）</t>
    <rPh sb="0" eb="1">
      <t>ウチ</t>
    </rPh>
    <rPh sb="1" eb="4">
      <t>ショウヒゼイ</t>
    </rPh>
    <phoneticPr fontId="2"/>
  </si>
  <si>
    <t>人間を救うのは、人間だ。　　Our world. Your move.</t>
  </si>
  <si>
    <t>見積作成依頼書</t>
    <rPh sb="0" eb="4">
      <t>ミツモリサクセイ</t>
    </rPh>
    <rPh sb="4" eb="7">
      <t>イライショ</t>
    </rPh>
    <phoneticPr fontId="2"/>
  </si>
  <si>
    <t>　下記の予約内容について、見積もりの作成をお願いいたします。</t>
    <rPh sb="13" eb="15">
      <t>ミツ</t>
    </rPh>
    <rPh sb="18" eb="20">
      <t>サクセイ</t>
    </rPh>
    <rPh sb="22" eb="23">
      <t>ネガ</t>
    </rPh>
    <phoneticPr fontId="2"/>
  </si>
  <si>
    <t>社名・団体名
（見積書の宛名）</t>
    <rPh sb="0" eb="2">
      <t>シャメイ</t>
    </rPh>
    <rPh sb="3" eb="6">
      <t>ダンタイメイ</t>
    </rPh>
    <rPh sb="8" eb="11">
      <t>ミツモリショ</t>
    </rPh>
    <rPh sb="12" eb="14">
      <t>アテナ</t>
    </rPh>
    <phoneticPr fontId="2"/>
  </si>
  <si>
    <t>計（税込）</t>
    <rPh sb="0" eb="1">
      <t>ケイ</t>
    </rPh>
    <rPh sb="2" eb="4">
      <t>ゼイコ</t>
    </rPh>
    <phoneticPr fontId="2"/>
  </si>
  <si>
    <t>■　合計</t>
    <rPh sb="2" eb="4">
      <t>ゴウケイ</t>
    </rPh>
    <phoneticPr fontId="2"/>
  </si>
  <si>
    <t>円（税込）</t>
    <rPh sb="0" eb="1">
      <t>エン</t>
    </rPh>
    <rPh sb="2" eb="4">
      <t>ゼイコミ</t>
    </rPh>
    <rPh sb="3" eb="4">
      <t>コ</t>
    </rPh>
    <phoneticPr fontId="2"/>
  </si>
  <si>
    <t>■講習開催日時</t>
    <rPh sb="1" eb="7">
      <t>コウシュウカイサイニチジ</t>
    </rPh>
    <phoneticPr fontId="2"/>
  </si>
  <si>
    <t>■講習内容</t>
    <rPh sb="1" eb="5">
      <t>コウシュウナイヨウ</t>
    </rPh>
    <phoneticPr fontId="2"/>
  </si>
  <si>
    <t>救急法</t>
    <rPh sb="0" eb="3">
      <t>キュウキュウホウ</t>
    </rPh>
    <phoneticPr fontId="1"/>
  </si>
  <si>
    <t>水上安全法</t>
    <rPh sb="0" eb="5">
      <t>スイジョウアンゼンホウ</t>
    </rPh>
    <phoneticPr fontId="1"/>
  </si>
  <si>
    <t>幼児安全法</t>
    <rPh sb="0" eb="5">
      <t>ヨウジアンゼンホウ</t>
    </rPh>
    <phoneticPr fontId="1"/>
  </si>
  <si>
    <t>健康生活支援講習</t>
    <rPh sb="0" eb="8">
      <t>ケンコウセイカツシエンコウシュウ</t>
    </rPh>
    <phoneticPr fontId="1"/>
  </si>
  <si>
    <t>防災セミナー</t>
    <rPh sb="0" eb="2">
      <t>ボウサイ</t>
    </rPh>
    <phoneticPr fontId="1"/>
  </si>
  <si>
    <t>支援員（幼安）</t>
    <rPh sb="0" eb="3">
      <t>シエンイン</t>
    </rPh>
    <rPh sb="4" eb="6">
      <t>ヨウアン</t>
    </rPh>
    <phoneticPr fontId="1"/>
  </si>
  <si>
    <t>支援員（健康生活）</t>
    <rPh sb="0" eb="3">
      <t>シエンイン</t>
    </rPh>
    <rPh sb="4" eb="8">
      <t>ケンコウセイカツ</t>
    </rPh>
    <phoneticPr fontId="1"/>
  </si>
  <si>
    <t>災害への備え（地震津波）</t>
    <rPh sb="0" eb="2">
      <t>サイガイ</t>
    </rPh>
    <rPh sb="4" eb="5">
      <t>ソナ</t>
    </rPh>
    <rPh sb="7" eb="11">
      <t>ジシンツナミ</t>
    </rPh>
    <phoneticPr fontId="1"/>
  </si>
  <si>
    <t>子どもに起こりやすい事故と応急手当</t>
    <rPh sb="0" eb="1">
      <t>コ</t>
    </rPh>
    <rPh sb="4" eb="5">
      <t>オ</t>
    </rPh>
    <rPh sb="10" eb="12">
      <t>ジコ</t>
    </rPh>
    <rPh sb="13" eb="17">
      <t>オウキュウテアテ</t>
    </rPh>
    <phoneticPr fontId="1"/>
  </si>
  <si>
    <t>災害への備え（大雨土砂）</t>
    <rPh sb="0" eb="2">
      <t>サイガイ</t>
    </rPh>
    <rPh sb="4" eb="5">
      <t>ソナ</t>
    </rPh>
    <rPh sb="7" eb="11">
      <t>オオアメドシャ</t>
    </rPh>
    <phoneticPr fontId="1"/>
  </si>
  <si>
    <t>心肺蘇生・AED</t>
    <rPh sb="0" eb="4">
      <t>シンパイソセイ</t>
    </rPh>
    <phoneticPr fontId="1"/>
  </si>
  <si>
    <t>心肺蘇生・AED</t>
    <rPh sb="0" eb="4">
      <t>シンパイソセイ</t>
    </rPh>
    <phoneticPr fontId="2"/>
  </si>
  <si>
    <t>水の事故防止コース</t>
    <rPh sb="0" eb="1">
      <t>ミズ</t>
    </rPh>
    <rPh sb="2" eb="6">
      <t>ジコボウシ</t>
    </rPh>
    <phoneticPr fontId="1"/>
  </si>
  <si>
    <t>乳幼児の一次救命処置</t>
    <rPh sb="0" eb="3">
      <t>ニュウヨウジ</t>
    </rPh>
    <rPh sb="4" eb="10">
      <t>イチジキュウメイショチ</t>
    </rPh>
    <phoneticPr fontId="1"/>
  </si>
  <si>
    <t>高齢者支援コース</t>
    <rPh sb="0" eb="3">
      <t>コウレイシャ</t>
    </rPh>
    <rPh sb="3" eb="5">
      <t>シエン</t>
    </rPh>
    <phoneticPr fontId="1"/>
  </si>
  <si>
    <t>災害エスノグラフィー</t>
    <rPh sb="0" eb="2">
      <t>サイガイ</t>
    </rPh>
    <phoneticPr fontId="1"/>
  </si>
  <si>
    <t>けがと急病</t>
    <rPh sb="3" eb="5">
      <t>キュウビョウ</t>
    </rPh>
    <phoneticPr fontId="1"/>
  </si>
  <si>
    <t>けがと急病</t>
    <rPh sb="3" eb="5">
      <t>キュウビョウ</t>
    </rPh>
    <phoneticPr fontId="2"/>
  </si>
  <si>
    <t>水の事故防止コース（1次救命処置あり）</t>
    <rPh sb="0" eb="1">
      <t>ミズ</t>
    </rPh>
    <rPh sb="2" eb="6">
      <t>ジコボウシ</t>
    </rPh>
    <rPh sb="11" eb="16">
      <t>ジキュウメイショチ</t>
    </rPh>
    <phoneticPr fontId="1"/>
  </si>
  <si>
    <t>子どもの病気と看病</t>
    <rPh sb="0" eb="1">
      <t>コ</t>
    </rPh>
    <rPh sb="4" eb="6">
      <t>ビョウキ</t>
    </rPh>
    <rPh sb="7" eb="9">
      <t>カンビョウ</t>
    </rPh>
    <phoneticPr fontId="1"/>
  </si>
  <si>
    <t>児童生徒BLS</t>
    <rPh sb="0" eb="4">
      <t>ジドウセイト</t>
    </rPh>
    <phoneticPr fontId="1"/>
  </si>
  <si>
    <t>児童生徒BLS</t>
    <rPh sb="0" eb="4">
      <t>ジドウセイト</t>
    </rPh>
    <phoneticPr fontId="2"/>
  </si>
  <si>
    <t>着衣泳</t>
    <rPh sb="0" eb="3">
      <t>チャクイエイ</t>
    </rPh>
    <phoneticPr fontId="1"/>
  </si>
  <si>
    <t>災害時の乳幼児支援</t>
    <rPh sb="0" eb="3">
      <t>サイガイジ</t>
    </rPh>
    <rPh sb="4" eb="9">
      <t>ニュウヨウジシエン</t>
    </rPh>
    <phoneticPr fontId="1"/>
  </si>
  <si>
    <t>地域で支える認知症</t>
    <rPh sb="0" eb="2">
      <t>チイキ</t>
    </rPh>
    <rPh sb="3" eb="4">
      <t>ササ</t>
    </rPh>
    <rPh sb="6" eb="9">
      <t>ニンチショウ</t>
    </rPh>
    <phoneticPr fontId="1"/>
  </si>
  <si>
    <t>心肺蘇生・AED（オンライン）</t>
    <rPh sb="0" eb="4">
      <t>シンパイソセイ</t>
    </rPh>
    <phoneticPr fontId="1"/>
  </si>
  <si>
    <t>心肺蘇生・AED（オンライン）</t>
    <rPh sb="0" eb="4">
      <t>シンパイソセイ</t>
    </rPh>
    <phoneticPr fontId="2"/>
  </si>
  <si>
    <t>災害事高齢者生活支援講習</t>
    <rPh sb="0" eb="2">
      <t>サイガイ</t>
    </rPh>
    <rPh sb="2" eb="3">
      <t>コト</t>
    </rPh>
    <rPh sb="3" eb="6">
      <t>コウレイシャ</t>
    </rPh>
    <rPh sb="6" eb="8">
      <t>セイカツ</t>
    </rPh>
    <rPh sb="8" eb="10">
      <t>シエン</t>
    </rPh>
    <rPh sb="10" eb="12">
      <t>コウシュウ</t>
    </rPh>
    <phoneticPr fontId="1"/>
  </si>
  <si>
    <t>熱中症（オンライン）</t>
    <rPh sb="0" eb="3">
      <t>ネッチュウショウ</t>
    </rPh>
    <phoneticPr fontId="1"/>
  </si>
  <si>
    <t>熱中症（オンライン）</t>
    <rPh sb="0" eb="3">
      <t>ネッチュウショウ</t>
    </rPh>
    <phoneticPr fontId="2"/>
  </si>
  <si>
    <t>指導員派遣費（1講習4時間以上）</t>
    <rPh sb="8" eb="10">
      <t>コウシュウ</t>
    </rPh>
    <phoneticPr fontId="1"/>
  </si>
  <si>
    <t>指導員派遣費（1講習4時間未）</t>
    <rPh sb="8" eb="10">
      <t>コウシュウ</t>
    </rPh>
    <phoneticPr fontId="1"/>
  </si>
  <si>
    <t>教材費（小冊子）</t>
  </si>
  <si>
    <t>消耗品代（短期講習）</t>
    <rPh sb="0" eb="2">
      <t>ショウモウ</t>
    </rPh>
    <rPh sb="2" eb="3">
      <t>ヒン</t>
    </rPh>
    <rPh sb="3" eb="4">
      <t>ダイ</t>
    </rPh>
    <rPh sb="5" eb="9">
      <t>タンキコウシュウ</t>
    </rPh>
    <phoneticPr fontId="1"/>
  </si>
  <si>
    <t>救急法基礎・救急員養成講習　教材費</t>
  </si>
  <si>
    <t>救急法基礎講習　教材費</t>
  </si>
  <si>
    <t>三角巾代</t>
    <rPh sb="0" eb="4">
      <t>サンカクキンダイ</t>
    </rPh>
    <phoneticPr fontId="1"/>
  </si>
  <si>
    <t>受講証（100円/30人毎）</t>
    <rPh sb="0" eb="2">
      <t>ジュコウ</t>
    </rPh>
    <rPh sb="2" eb="3">
      <t>ショウ</t>
    </rPh>
    <rPh sb="7" eb="8">
      <t>エン</t>
    </rPh>
    <rPh sb="11" eb="12">
      <t>ニン</t>
    </rPh>
    <rPh sb="12" eb="13">
      <t>ゴト</t>
    </rPh>
    <phoneticPr fontId="1"/>
  </si>
  <si>
    <t>DIG</t>
  </si>
  <si>
    <t>KAG</t>
  </si>
  <si>
    <t>ひなんじょたいけん</t>
  </si>
  <si>
    <t>おうちのきけん</t>
  </si>
  <si>
    <t>事故予防・エンディングコース</t>
    <rPh sb="0" eb="4">
      <t>ジコヨボウ</t>
    </rPh>
    <phoneticPr fontId="1"/>
  </si>
  <si>
    <t>大雨・台風の避難スイッチ</t>
    <rPh sb="0" eb="2">
      <t>オオアメ</t>
    </rPh>
    <rPh sb="3" eb="5">
      <t>タイフウ</t>
    </rPh>
    <rPh sb="6" eb="8">
      <t>ヒナン</t>
    </rPh>
    <phoneticPr fontId="2"/>
  </si>
  <si>
    <t>熱中症コース</t>
    <rPh sb="0" eb="3">
      <t>ネッチュウショウ</t>
    </rPh>
    <phoneticPr fontId="2"/>
  </si>
  <si>
    <t>水上安全法救助員Ⅰ養成講習　受講費</t>
    <rPh sb="0" eb="5">
      <t>スイジョウアンゼンホウ</t>
    </rPh>
    <rPh sb="5" eb="8">
      <t>キュウジョイン</t>
    </rPh>
    <rPh sb="9" eb="13">
      <t>ヨウセイコウシュウ</t>
    </rPh>
    <rPh sb="14" eb="17">
      <t>ジュコウヒ</t>
    </rPh>
    <phoneticPr fontId="2"/>
  </si>
  <si>
    <t>基礎講習</t>
    <rPh sb="0" eb="2">
      <t>キソ</t>
    </rPh>
    <rPh sb="2" eb="4">
      <t>コウシュウ</t>
    </rPh>
    <phoneticPr fontId="1"/>
  </si>
  <si>
    <t>救急員養成講習</t>
    <rPh sb="0" eb="3">
      <t>キュウキュウイン</t>
    </rPh>
    <rPh sb="3" eb="7">
      <t>ヨウセイコウシュウ</t>
    </rPh>
    <phoneticPr fontId="1"/>
  </si>
  <si>
    <t>基礎講習</t>
    <rPh sb="0" eb="2">
      <t>キソ</t>
    </rPh>
    <rPh sb="2" eb="4">
      <t>コウシュウ</t>
    </rPh>
    <phoneticPr fontId="2"/>
  </si>
  <si>
    <t>救急員養成講習</t>
    <rPh sb="0" eb="3">
      <t>キュウキュウイン</t>
    </rPh>
    <rPh sb="3" eb="7">
      <t>ヨウセイコウシュウ</t>
    </rPh>
    <phoneticPr fontId="2"/>
  </si>
  <si>
    <t>救助員Ⅰ養成講習</t>
    <rPh sb="0" eb="3">
      <t>キュウジョイン</t>
    </rPh>
    <rPh sb="4" eb="8">
      <t>ヨウセイコウシュウ</t>
    </rPh>
    <phoneticPr fontId="1"/>
  </si>
  <si>
    <t>フレイル予防コース</t>
    <rPh sb="4" eb="6">
      <t>ヨボウ</t>
    </rPh>
    <phoneticPr fontId="1"/>
  </si>
  <si>
    <t>教材費（小冊子）</t>
    <phoneticPr fontId="2"/>
  </si>
  <si>
    <t>健康生活支援講習指導員派遣費（1講習4時間未満）</t>
    <rPh sb="16" eb="18">
      <t>コウシュウ</t>
    </rPh>
    <rPh sb="21" eb="23">
      <t>ミマン</t>
    </rPh>
    <phoneticPr fontId="1"/>
  </si>
  <si>
    <t>幼児安全法指導員派遣費（1講習4時間未）</t>
    <rPh sb="13" eb="15">
      <t>コウシュウ</t>
    </rPh>
    <rPh sb="18" eb="19">
      <t>ミ</t>
    </rPh>
    <phoneticPr fontId="1"/>
  </si>
  <si>
    <t>幼児安全法指導員派遣費（1講習4時間以上）</t>
    <rPh sb="0" eb="5">
      <t>ヨウジアンゼンホウ</t>
    </rPh>
    <rPh sb="13" eb="15">
      <t>コウシュウ</t>
    </rPh>
    <phoneticPr fontId="1"/>
  </si>
  <si>
    <t>赤十字防災セミナー　指導員派遣費（1講習4時間未満）</t>
    <rPh sb="0" eb="3">
      <t>セキジュウジ</t>
    </rPh>
    <rPh sb="3" eb="5">
      <t>ボウサイ</t>
    </rPh>
    <rPh sb="18" eb="20">
      <t>コウシュウ</t>
    </rPh>
    <phoneticPr fontId="1"/>
  </si>
  <si>
    <t>幼児安全法支援員養成講習　教材費</t>
    <rPh sb="0" eb="5">
      <t>ヨウジアンゼンホウ</t>
    </rPh>
    <rPh sb="5" eb="12">
      <t>シエンインヨウセイコウシュウ</t>
    </rPh>
    <rPh sb="13" eb="16">
      <t>キョウザイヒ</t>
    </rPh>
    <phoneticPr fontId="2"/>
  </si>
  <si>
    <t>幼児安全法　小冊子（100円）</t>
    <rPh sb="13" eb="14">
      <t>エン</t>
    </rPh>
    <phoneticPr fontId="2"/>
  </si>
  <si>
    <t>幼児安全法　小冊子（53円）</t>
    <rPh sb="12" eb="13">
      <t>エン</t>
    </rPh>
    <phoneticPr fontId="2"/>
  </si>
  <si>
    <t>幼児安全法　教本代</t>
  </si>
  <si>
    <t>幼児安全法消耗品代</t>
    <rPh sb="5" eb="7">
      <t>ショウモウ</t>
    </rPh>
    <rPh sb="7" eb="8">
      <t>ヒン</t>
    </rPh>
    <rPh sb="8" eb="9">
      <t>ダイ</t>
    </rPh>
    <phoneticPr fontId="1"/>
  </si>
  <si>
    <t>健康生活支援講習　小冊子（地域で支える認知症）</t>
  </si>
  <si>
    <t>健康生活支援講習　小冊子（災害が起こったときに）</t>
  </si>
  <si>
    <t>赤十字防災セミナー　冊子</t>
    <rPh sb="0" eb="3">
      <t>セキジュウジ</t>
    </rPh>
    <rPh sb="3" eb="5">
      <t>ボウサイ</t>
    </rPh>
    <phoneticPr fontId="1"/>
  </si>
  <si>
    <t>DIG受講費</t>
    <rPh sb="3" eb="6">
      <t>ジュコウヒ</t>
    </rPh>
    <phoneticPr fontId="2"/>
  </si>
  <si>
    <t>健康生活支援講習支援員養成講習　教材費</t>
  </si>
  <si>
    <t>健康生活支援講習支援員養成講習　教材費</t>
    <phoneticPr fontId="2"/>
  </si>
  <si>
    <t>教材費（小冊子）1</t>
    <phoneticPr fontId="2"/>
  </si>
  <si>
    <t>教材費（小冊子）2</t>
    <phoneticPr fontId="2"/>
  </si>
  <si>
    <t>救助員Ⅰ養成講習</t>
    <rPh sb="0" eb="3">
      <t>キュウジョイン</t>
    </rPh>
    <rPh sb="4" eb="8">
      <t>ヨウセイコウシュウ</t>
    </rPh>
    <phoneticPr fontId="2"/>
  </si>
  <si>
    <t>水の事故防止コース</t>
    <rPh sb="0" eb="1">
      <t>ミズ</t>
    </rPh>
    <rPh sb="2" eb="6">
      <t>ジコボウシ</t>
    </rPh>
    <phoneticPr fontId="2"/>
  </si>
  <si>
    <t>水の事故防止コース（1次救命処置あり）</t>
    <rPh sb="0" eb="1">
      <t>ミズ</t>
    </rPh>
    <rPh sb="2" eb="6">
      <t>ジコボウシ</t>
    </rPh>
    <rPh sb="11" eb="16">
      <t>ジキュウメイショチ</t>
    </rPh>
    <phoneticPr fontId="2"/>
  </si>
  <si>
    <t>着衣泳</t>
    <rPh sb="0" eb="3">
      <t>チャクイエイ</t>
    </rPh>
    <phoneticPr fontId="2"/>
  </si>
  <si>
    <t>支援員（幼安）</t>
    <rPh sb="0" eb="3">
      <t>シエンイン</t>
    </rPh>
    <rPh sb="4" eb="6">
      <t>ヨウアン</t>
    </rPh>
    <phoneticPr fontId="2"/>
  </si>
  <si>
    <t>子どもに起こりやすい事故と応急手当</t>
    <rPh sb="0" eb="1">
      <t>コ</t>
    </rPh>
    <rPh sb="4" eb="5">
      <t>オ</t>
    </rPh>
    <rPh sb="10" eb="12">
      <t>ジコ</t>
    </rPh>
    <rPh sb="13" eb="17">
      <t>オウキュウテアテ</t>
    </rPh>
    <phoneticPr fontId="2"/>
  </si>
  <si>
    <t>乳幼児の一次救命処置</t>
    <rPh sb="0" eb="3">
      <t>ニュウヨウジ</t>
    </rPh>
    <rPh sb="4" eb="10">
      <t>イチジキュウメイショチ</t>
    </rPh>
    <phoneticPr fontId="2"/>
  </si>
  <si>
    <t>子どもの病気と看病</t>
    <rPh sb="0" eb="1">
      <t>コ</t>
    </rPh>
    <rPh sb="4" eb="6">
      <t>ビョウキ</t>
    </rPh>
    <rPh sb="7" eb="9">
      <t>カンビョウ</t>
    </rPh>
    <phoneticPr fontId="2"/>
  </si>
  <si>
    <t>災害時の乳幼児支援</t>
    <rPh sb="0" eb="3">
      <t>サイガイジ</t>
    </rPh>
    <rPh sb="4" eb="9">
      <t>ニュウヨウジシエン</t>
    </rPh>
    <phoneticPr fontId="2"/>
  </si>
  <si>
    <t>支援員（健康生活）</t>
    <rPh sb="0" eb="3">
      <t>シエンイン</t>
    </rPh>
    <rPh sb="4" eb="8">
      <t>ケンコウセイカツ</t>
    </rPh>
    <phoneticPr fontId="2"/>
  </si>
  <si>
    <t>フレイル予防コース</t>
    <rPh sb="4" eb="6">
      <t>ヨボウ</t>
    </rPh>
    <phoneticPr fontId="2"/>
  </si>
  <si>
    <t>高齢者支援コース</t>
    <rPh sb="0" eb="3">
      <t>コウレイシャ</t>
    </rPh>
    <rPh sb="3" eb="5">
      <t>シエン</t>
    </rPh>
    <phoneticPr fontId="2"/>
  </si>
  <si>
    <t>事故予防・エンディングコース</t>
    <rPh sb="0" eb="4">
      <t>ジコヨボウ</t>
    </rPh>
    <phoneticPr fontId="2"/>
  </si>
  <si>
    <t>地域で支える認知症</t>
    <rPh sb="0" eb="2">
      <t>チイキ</t>
    </rPh>
    <rPh sb="3" eb="4">
      <t>ササ</t>
    </rPh>
    <rPh sb="6" eb="9">
      <t>ニンチショウ</t>
    </rPh>
    <phoneticPr fontId="2"/>
  </si>
  <si>
    <t>災害事高齢者生活支援講習</t>
    <rPh sb="0" eb="2">
      <t>サイガイ</t>
    </rPh>
    <rPh sb="2" eb="3">
      <t>コト</t>
    </rPh>
    <rPh sb="3" eb="6">
      <t>コウレイシャ</t>
    </rPh>
    <rPh sb="6" eb="8">
      <t>セイカツ</t>
    </rPh>
    <rPh sb="8" eb="10">
      <t>シエン</t>
    </rPh>
    <rPh sb="10" eb="12">
      <t>コウシュウ</t>
    </rPh>
    <phoneticPr fontId="2"/>
  </si>
  <si>
    <t>災害への備え（地震津波）</t>
    <rPh sb="0" eb="2">
      <t>サイガイ</t>
    </rPh>
    <rPh sb="4" eb="5">
      <t>ソナ</t>
    </rPh>
    <rPh sb="7" eb="11">
      <t>ジシンツナミ</t>
    </rPh>
    <phoneticPr fontId="2"/>
  </si>
  <si>
    <t>災害への備え（大雨土砂）</t>
    <rPh sb="0" eb="2">
      <t>サイガイ</t>
    </rPh>
    <rPh sb="4" eb="5">
      <t>ソナ</t>
    </rPh>
    <rPh sb="7" eb="11">
      <t>オオアメドシャ</t>
    </rPh>
    <phoneticPr fontId="2"/>
  </si>
  <si>
    <t>災害エスノグラフィー</t>
    <rPh sb="0" eb="2">
      <t>サイガイ</t>
    </rPh>
    <phoneticPr fontId="2"/>
  </si>
  <si>
    <t>DIG</t>
    <phoneticPr fontId="2"/>
  </si>
  <si>
    <t>KAG</t>
    <phoneticPr fontId="2"/>
  </si>
  <si>
    <t>ひなんじょたいけん</t>
    <phoneticPr fontId="2"/>
  </si>
  <si>
    <t>おうちのきけん</t>
    <phoneticPr fontId="2"/>
  </si>
  <si>
    <t>指導員派遣費（1講習4時間以上）</t>
    <rPh sb="8" eb="10">
      <t>コウシュウ</t>
    </rPh>
    <phoneticPr fontId="2"/>
  </si>
  <si>
    <t>救急法基礎講習　教材費</t>
    <phoneticPr fontId="2"/>
  </si>
  <si>
    <t>救急法基礎・救急員養成講習　教材費</t>
    <phoneticPr fontId="2"/>
  </si>
  <si>
    <t>指導員派遣費（1講習4時間未）</t>
    <rPh sb="8" eb="10">
      <t>コウシュウ</t>
    </rPh>
    <phoneticPr fontId="2"/>
  </si>
  <si>
    <t>受講証（100円/30人毎）</t>
    <rPh sb="0" eb="2">
      <t>ジュコウ</t>
    </rPh>
    <rPh sb="2" eb="3">
      <t>ショウ</t>
    </rPh>
    <rPh sb="7" eb="8">
      <t>エン</t>
    </rPh>
    <rPh sb="11" eb="12">
      <t>ニン</t>
    </rPh>
    <rPh sb="12" eb="13">
      <t>ゴト</t>
    </rPh>
    <phoneticPr fontId="2"/>
  </si>
  <si>
    <t>幼児安全法指導員派遣費（1講習4時間以上）</t>
    <rPh sb="0" eb="5">
      <t>ヨウジアンゼンホウ</t>
    </rPh>
    <rPh sb="13" eb="15">
      <t>コウシュウ</t>
    </rPh>
    <phoneticPr fontId="2"/>
  </si>
  <si>
    <t>幼児安全法指導員派遣費（1講習4時間未）</t>
    <rPh sb="13" eb="15">
      <t>コウシュウ</t>
    </rPh>
    <rPh sb="18" eb="19">
      <t>ミ</t>
    </rPh>
    <phoneticPr fontId="2"/>
  </si>
  <si>
    <t>幼児安全法　教本代</t>
    <phoneticPr fontId="2"/>
  </si>
  <si>
    <t>健康生活支援講習指導員派遣費（1講習4時間未満）</t>
    <rPh sb="16" eb="18">
      <t>コウシュウ</t>
    </rPh>
    <rPh sb="21" eb="23">
      <t>ミマン</t>
    </rPh>
    <phoneticPr fontId="2"/>
  </si>
  <si>
    <t>健康生活支援講習　小冊子（地域で支える認知症）</t>
    <phoneticPr fontId="2"/>
  </si>
  <si>
    <t>健康生活支援講習　小冊子（災害が起こったときに）</t>
    <phoneticPr fontId="2"/>
  </si>
  <si>
    <t>赤十字防災セミナー　指導員派遣費（1講習4時間未満）</t>
    <rPh sb="0" eb="3">
      <t>セキジュウジ</t>
    </rPh>
    <rPh sb="3" eb="5">
      <t>ボウサイ</t>
    </rPh>
    <rPh sb="18" eb="20">
      <t>コウシュウ</t>
    </rPh>
    <phoneticPr fontId="2"/>
  </si>
  <si>
    <t>赤十字防災セミナー　冊子</t>
    <rPh sb="0" eb="3">
      <t>セキジュウジ</t>
    </rPh>
    <rPh sb="3" eb="5">
      <t>ボウサイ</t>
    </rPh>
    <phoneticPr fontId="2"/>
  </si>
  <si>
    <t>式</t>
    <rPh sb="0" eb="1">
      <t>シキ</t>
    </rPh>
    <phoneticPr fontId="2"/>
  </si>
  <si>
    <t>人</t>
    <rPh sb="0" eb="1">
      <t>ヒト</t>
    </rPh>
    <phoneticPr fontId="2"/>
  </si>
  <si>
    <t>部</t>
    <rPh sb="0" eb="1">
      <t>ブ</t>
    </rPh>
    <phoneticPr fontId="2"/>
  </si>
  <si>
    <t>枚</t>
    <rPh sb="0" eb="1">
      <t>マイ</t>
    </rPh>
    <phoneticPr fontId="2"/>
  </si>
  <si>
    <t>様</t>
    <rPh sb="0" eb="1">
      <t>サマ</t>
    </rPh>
    <phoneticPr fontId="2"/>
  </si>
  <si>
    <t>救護課　講習普及係</t>
    <rPh sb="0" eb="3">
      <t>キュウゴカ</t>
    </rPh>
    <rPh sb="4" eb="9">
      <t>コウシュウフキュウガカリ</t>
    </rPh>
    <phoneticPr fontId="2"/>
  </si>
  <si>
    <t>日本赤十字社大阪府支部</t>
    <rPh sb="0" eb="6">
      <t>ニホンセキジュウジシャ</t>
    </rPh>
    <rPh sb="6" eb="11">
      <t>オオサカフシブ</t>
    </rPh>
    <phoneticPr fontId="2"/>
  </si>
  <si>
    <t>開催日時</t>
    <rPh sb="0" eb="2">
      <t>カイサイ</t>
    </rPh>
    <rPh sb="2" eb="4">
      <t>ニチジ</t>
    </rPh>
    <phoneticPr fontId="2"/>
  </si>
  <si>
    <t>講習内容</t>
    <rPh sb="0" eb="4">
      <t>コウシュウナイヨウ</t>
    </rPh>
    <phoneticPr fontId="2"/>
  </si>
  <si>
    <t>お見積金額</t>
    <rPh sb="1" eb="5">
      <t>ミツモリキンガク</t>
    </rPh>
    <phoneticPr fontId="2"/>
  </si>
  <si>
    <t>備考：</t>
    <rPh sb="0" eb="2">
      <t>ビコウ</t>
    </rPh>
    <phoneticPr fontId="2"/>
  </si>
  <si>
    <t>呼気吹込み用具（シートタイプ）</t>
    <rPh sb="0" eb="4">
      <t>コキフキコ</t>
    </rPh>
    <rPh sb="5" eb="7">
      <t>ヨウグ</t>
    </rPh>
    <phoneticPr fontId="1"/>
  </si>
  <si>
    <t>呼気吹込み用具（一方向弁付きタイプ）</t>
    <rPh sb="0" eb="4">
      <t>コキフキコ</t>
    </rPh>
    <rPh sb="5" eb="7">
      <t>ヨウグ</t>
    </rPh>
    <rPh sb="8" eb="13">
      <t>イチホウコウベンツ</t>
    </rPh>
    <phoneticPr fontId="2"/>
  </si>
  <si>
    <t>呼気吹込み用具（シートタイプ）</t>
    <rPh sb="0" eb="4">
      <t>コキフキコ</t>
    </rPh>
    <rPh sb="5" eb="7">
      <t>ヨウグ</t>
    </rPh>
    <phoneticPr fontId="2"/>
  </si>
  <si>
    <t>呼気吹込み用具（シートタイプ＋一方向弁付きタイプ）</t>
    <rPh sb="0" eb="4">
      <t>コキフキコ</t>
    </rPh>
    <rPh sb="5" eb="7">
      <t>ヨウグ</t>
    </rPh>
    <rPh sb="15" eb="20">
      <t>イチホウコウベンツ</t>
    </rPh>
    <phoneticPr fontId="2"/>
  </si>
  <si>
    <t>枚</t>
    <rPh sb="0" eb="1">
      <t>マイ</t>
    </rPh>
    <phoneticPr fontId="2"/>
  </si>
  <si>
    <t>個</t>
    <rPh sb="0" eb="1">
      <t>コ</t>
    </rPh>
    <phoneticPr fontId="2"/>
  </si>
  <si>
    <t>式</t>
    <rPh sb="0" eb="1">
      <t>シキ</t>
    </rPh>
    <phoneticPr fontId="2"/>
  </si>
  <si>
    <t>■　項目</t>
    <rPh sb="2" eb="4">
      <t>コウモク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</si>
</sst>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e&quot;年&quot;m&quot;月&quot;d&quot;日&quot;;@" x16r2:formatCode16="[$-ja-JP-x-gannen]ggge&quot;年&quot;m&quot;月&quot;d&quot;日&quot;;@"/>
    <numFmt numFmtId="177" formatCode="yyyy&quot;年&quot;m&quot;月&quot;d&quot;日&quot;;@"/>
    <numFmt numFmtId="178" formatCode="[$-411]ggge&quot;年&quot;m&quot;月&quot;d&quot;日&quot;;@"/>
    <numFmt numFmtId="179" formatCode="@\ \ &quot;様&quot;"/>
    <numFmt numFmtId="180" formatCode="&quot;¥&quot;#,##0\‐"/>
    <numFmt numFmtId="181" formatCode="&quot;¥&quot;#,##0_);[Red]\(&quot;¥&quot;#,##0\)"/>
    <numFmt numFmtId="182" formatCode="#,###"/>
    <numFmt numFmtId="183" formatCode="0;\-0;;@"/>
    <numFmt numFmtId="184" formatCode="[$-F800]dddd\,\ mmmm\ dd\,\ yyyy"/>
  </numFmts>
  <fonts count="19">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8"/>
      <color theme="1"/>
      <name val="游ゴシック"/>
      <family val="3"/>
      <charset val="128"/>
      <scheme val="minor"/>
    </font>
    <font>
      <b/>
      <sz val="10"/>
      <color theme="1"/>
      <name val="游ゴシック"/>
      <family val="3"/>
      <charset val="128"/>
      <scheme val="minor"/>
    </font>
    <font>
      <sz val="10"/>
      <color theme="1"/>
      <name val="游ゴシック"/>
      <family val="3"/>
      <charset val="128"/>
      <scheme val="minor"/>
    </font>
    <font>
      <sz val="8"/>
      <color theme="1"/>
      <name val="游ゴシック"/>
      <family val="2"/>
      <charset val="128"/>
      <scheme val="minor"/>
    </font>
    <font>
      <sz val="11"/>
      <color theme="1"/>
      <name val="游ゴシック"/>
      <family val="3"/>
      <charset val="128"/>
      <scheme val="minor"/>
    </font>
    <font>
      <sz val="12"/>
      <color theme="1"/>
      <name val="游ゴシック"/>
      <family val="3"/>
      <charset val="128"/>
      <scheme val="minor"/>
    </font>
    <font>
      <sz val="11"/>
      <color theme="1"/>
      <name val="ＭＳ 明朝"/>
      <family val="1"/>
      <charset val="128"/>
    </font>
    <font>
      <sz val="16"/>
      <color theme="1"/>
      <name val="ＭＳ 明朝"/>
      <family val="1"/>
      <charset val="128"/>
    </font>
    <font>
      <b/>
      <sz val="9"/>
      <color indexed="81"/>
      <name val="MS P ゴシック"/>
      <family val="3"/>
      <charset val="128"/>
    </font>
    <font>
      <b/>
      <sz val="9"/>
      <color indexed="10"/>
      <name val="MS P ゴシック"/>
      <family val="3"/>
      <charset val="128"/>
    </font>
    <font>
      <b/>
      <sz val="12"/>
      <color indexed="81"/>
      <name val="MS P ゴシック"/>
      <family val="3"/>
      <charset val="128"/>
    </font>
    <font>
      <b/>
      <sz val="18"/>
      <color indexed="81"/>
      <name val="MS P ゴシック"/>
      <family val="3"/>
      <charset val="128"/>
    </font>
    <font>
      <b/>
      <sz val="12"/>
      <color indexed="10"/>
      <name val="MS P ゴシック"/>
      <family val="3"/>
      <charset val="128"/>
    </font>
    <font>
      <b/>
      <sz val="11"/>
      <color theme="3"/>
      <name val="游ゴシック"/>
      <family val="2"/>
      <charset val="128"/>
      <scheme val="minor"/>
    </font>
    <font>
      <b/>
      <sz val="14"/>
      <color theme="1"/>
      <name val="游ゴシック"/>
      <family val="3"/>
      <charset val="128"/>
      <scheme val="minor"/>
    </font>
    <font>
      <sz val="11"/>
      <color rgb="FFFF0000"/>
      <name val="ＭＳ 明朝"/>
      <family val="1"/>
      <charset val="128"/>
    </font>
  </fonts>
  <fills count="5">
    <fill>
      <patternFill patternType="none"/>
    </fill>
    <fill>
      <patternFill patternType="gray125"/>
    </fill>
    <fill>
      <patternFill patternType="solid">
        <fgColor theme="3" tint="0.89999084444715716"/>
        <bgColor indexed="64"/>
      </patternFill>
    </fill>
    <fill>
      <patternFill patternType="solid">
        <fgColor theme="7" tint="0.79998168889431442"/>
        <bgColor indexed="65"/>
      </patternFill>
    </fill>
    <fill>
      <patternFill patternType="solid">
        <fgColor theme="0"/>
        <bgColor indexed="64"/>
      </patternFill>
    </fill>
  </fills>
  <borders count="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theme="9" tint="0.39997558519241921"/>
      </left>
      <right style="thin">
        <color theme="9" tint="0.39997558519241921"/>
      </right>
      <top style="thin">
        <color theme="9" tint="0.39997558519241921"/>
      </top>
      <bottom style="thin">
        <color theme="9" tint="0.39997558519241921"/>
      </bottom>
      <diagonal/>
    </border>
    <border>
      <left/>
      <right/>
      <top style="thin">
        <color theme="9" tint="0.39997558519241921"/>
      </top>
      <bottom style="thin">
        <color theme="9" tint="0.3999755851924192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dashed">
        <color indexed="64"/>
      </right>
      <top style="thin">
        <color indexed="64"/>
      </top>
      <bottom style="thin">
        <color indexed="64"/>
      </bottom>
      <diagonal/>
    </border>
  </borders>
  <cellStyleXfs count="5">
    <xf numFmtId="0" fontId="0" fillId="0" borderId="0">
      <alignment vertical="center"/>
    </xf>
    <xf numFmtId="40" fontId="1" fillId="0" borderId="0" applyFont="0" applyFill="0" applyBorder="0" applyAlignment="0" applyProtection="0">
      <alignment vertical="center"/>
    </xf>
    <xf numFmtId="38" fontId="1" fillId="0" borderId="0" applyFont="0" applyFill="0" applyBorder="0" applyAlignment="0" applyProtection="0">
      <alignment vertical="center"/>
    </xf>
    <xf numFmtId="0" fontId="16" fillId="0" borderId="0" applyNumberFormat="0" applyFill="0" applyBorder="0" applyAlignment="0" applyProtection="0">
      <alignment vertical="center"/>
    </xf>
    <xf numFmtId="0" fontId="1" fillId="3" borderId="0" applyNumberFormat="0" applyBorder="0" applyAlignment="0" applyProtection="0">
      <alignment vertical="center"/>
    </xf>
  </cellStyleXfs>
  <cellXfs count="91">
    <xf numFmtId="0" fontId="0" fillId="0" borderId="0" xfId="0">
      <alignment vertical="center"/>
    </xf>
    <xf numFmtId="0" fontId="4" fillId="0" borderId="0" xfId="0" applyFont="1" applyAlignment="1" applyProtection="1">
      <alignment horizontal="center" vertical="center"/>
      <protection hidden="1"/>
    </xf>
    <xf numFmtId="0" fontId="5" fillId="0" borderId="0" xfId="0" applyFont="1">
      <alignment vertical="center"/>
    </xf>
    <xf numFmtId="0" fontId="5" fillId="0" borderId="0" xfId="0" applyFont="1" applyAlignment="1" applyProtection="1">
      <alignment horizontal="center" vertical="center"/>
      <protection hidden="1"/>
    </xf>
    <xf numFmtId="0" fontId="5" fillId="0" borderId="0" xfId="0" applyFont="1" applyProtection="1">
      <alignment vertical="center"/>
      <protection hidden="1"/>
    </xf>
    <xf numFmtId="178" fontId="5" fillId="0" borderId="0" xfId="0" applyNumberFormat="1" applyFont="1" applyAlignment="1" applyProtection="1">
      <alignment horizontal="right" vertical="center"/>
      <protection hidden="1"/>
    </xf>
    <xf numFmtId="180" fontId="4" fillId="0" borderId="0" xfId="0" applyNumberFormat="1" applyFont="1" applyAlignment="1" applyProtection="1">
      <alignment horizontal="center" vertical="center"/>
      <protection hidden="1"/>
    </xf>
    <xf numFmtId="181" fontId="5" fillId="0" borderId="0" xfId="0" applyNumberFormat="1" applyFont="1" applyProtection="1">
      <alignment vertical="center"/>
      <protection hidden="1"/>
    </xf>
    <xf numFmtId="0" fontId="7" fillId="0" borderId="0" xfId="0" applyFont="1" applyProtection="1">
      <alignment vertical="center"/>
      <protection hidden="1"/>
    </xf>
    <xf numFmtId="38" fontId="5" fillId="0" borderId="0" xfId="2" applyFont="1" applyBorder="1" applyAlignment="1" applyProtection="1">
      <alignment horizontal="right" vertical="center"/>
      <protection hidden="1"/>
    </xf>
    <xf numFmtId="0" fontId="5" fillId="0" borderId="0" xfId="0" applyFont="1" applyAlignment="1" applyProtection="1">
      <alignment horizontal="left" vertical="top"/>
      <protection hidden="1"/>
    </xf>
    <xf numFmtId="0" fontId="5" fillId="0" borderId="0" xfId="0" applyFont="1" applyAlignment="1" applyProtection="1">
      <alignment horizontal="left" vertical="center"/>
      <protection hidden="1"/>
    </xf>
    <xf numFmtId="0" fontId="9" fillId="0" borderId="0" xfId="0" applyFont="1">
      <alignment vertical="center"/>
    </xf>
    <xf numFmtId="0" fontId="9" fillId="0" borderId="1" xfId="0" applyFont="1" applyBorder="1">
      <alignment vertical="center"/>
    </xf>
    <xf numFmtId="0" fontId="9" fillId="0" borderId="2" xfId="0" applyFont="1" applyBorder="1">
      <alignment vertical="center"/>
    </xf>
    <xf numFmtId="0" fontId="9" fillId="0" borderId="3" xfId="0" applyFont="1" applyBorder="1">
      <alignment vertical="center"/>
    </xf>
    <xf numFmtId="0" fontId="9" fillId="0" borderId="5" xfId="0" applyFont="1" applyBorder="1">
      <alignment vertical="center"/>
    </xf>
    <xf numFmtId="0" fontId="9" fillId="0" borderId="4" xfId="0" applyFont="1" applyBorder="1">
      <alignment vertical="center"/>
    </xf>
    <xf numFmtId="38" fontId="9" fillId="0" borderId="0" xfId="2" applyFont="1" applyBorder="1">
      <alignment vertical="center"/>
    </xf>
    <xf numFmtId="0" fontId="9" fillId="0" borderId="0" xfId="0" applyFont="1" applyAlignment="1">
      <alignment horizontal="center" vertical="center"/>
    </xf>
    <xf numFmtId="0" fontId="9" fillId="0" borderId="5" xfId="0" applyFont="1" applyBorder="1" applyAlignment="1">
      <alignment horizontal="center" vertical="center" shrinkToFit="1"/>
    </xf>
    <xf numFmtId="0" fontId="9" fillId="0" borderId="4" xfId="0" applyFont="1" applyBorder="1" applyAlignment="1">
      <alignment horizontal="center" vertical="center"/>
    </xf>
    <xf numFmtId="38" fontId="9" fillId="0" borderId="6" xfId="2" applyFont="1" applyBorder="1" applyAlignment="1">
      <alignment vertical="center"/>
    </xf>
    <xf numFmtId="0" fontId="9" fillId="0" borderId="7" xfId="0" applyFont="1" applyBorder="1">
      <alignment vertical="center"/>
    </xf>
    <xf numFmtId="38" fontId="9" fillId="0" borderId="7" xfId="2" applyFont="1" applyBorder="1" applyAlignment="1">
      <alignment vertical="center"/>
    </xf>
    <xf numFmtId="0" fontId="9" fillId="0" borderId="8" xfId="0" applyFont="1" applyBorder="1">
      <alignment vertical="center"/>
    </xf>
    <xf numFmtId="0" fontId="0" fillId="0" borderId="12" xfId="0" applyBorder="1">
      <alignment vertical="center"/>
    </xf>
    <xf numFmtId="0" fontId="9" fillId="0" borderId="0" xfId="0" applyFont="1" applyProtection="1">
      <alignment vertical="center"/>
      <protection locked="0"/>
    </xf>
    <xf numFmtId="0" fontId="1" fillId="3" borderId="11" xfId="4" applyBorder="1">
      <alignment vertical="center"/>
    </xf>
    <xf numFmtId="0" fontId="16" fillId="3" borderId="11" xfId="3" applyFill="1" applyBorder="1">
      <alignment vertical="center"/>
    </xf>
    <xf numFmtId="182" fontId="9" fillId="0" borderId="5" xfId="2" applyNumberFormat="1" applyFont="1" applyBorder="1" applyAlignment="1">
      <alignment vertical="center"/>
    </xf>
    <xf numFmtId="0" fontId="8" fillId="0" borderId="0" xfId="0" applyFont="1">
      <alignment vertical="center"/>
    </xf>
    <xf numFmtId="182" fontId="9" fillId="2" borderId="0" xfId="0" applyNumberFormat="1" applyFont="1" applyFill="1" applyProtection="1">
      <alignment vertical="center"/>
      <protection locked="0"/>
    </xf>
    <xf numFmtId="0" fontId="5" fillId="0" borderId="0" xfId="0" applyFont="1" applyAlignment="1" applyProtection="1">
      <alignment horizontal="left" vertical="center" wrapText="1" indent="1"/>
      <protection hidden="1"/>
    </xf>
    <xf numFmtId="179" fontId="5" fillId="0" borderId="0" xfId="0" applyNumberFormat="1" applyFont="1" applyAlignment="1" applyProtection="1">
      <alignment horizontal="left" wrapText="1" indent="1" shrinkToFit="1"/>
      <protection hidden="1"/>
    </xf>
    <xf numFmtId="0" fontId="5" fillId="0" borderId="0" xfId="0" applyFont="1" applyAlignment="1" applyProtection="1">
      <alignment vertical="center" wrapText="1"/>
      <protection hidden="1"/>
    </xf>
    <xf numFmtId="0" fontId="5" fillId="0" borderId="0" xfId="0" applyFont="1" applyAlignment="1" applyProtection="1">
      <alignment wrapText="1" shrinkToFit="1"/>
      <protection hidden="1"/>
    </xf>
    <xf numFmtId="0" fontId="6" fillId="0" borderId="0" xfId="0" applyFont="1">
      <alignment vertical="center"/>
    </xf>
    <xf numFmtId="184" fontId="5" fillId="4" borderId="0" xfId="0" applyNumberFormat="1" applyFont="1" applyFill="1" applyAlignment="1" applyProtection="1">
      <alignment horizontal="center" vertical="center"/>
      <protection hidden="1"/>
    </xf>
    <xf numFmtId="0" fontId="5" fillId="4" borderId="0" xfId="0" applyFont="1" applyFill="1" applyAlignment="1" applyProtection="1">
      <alignment horizontal="center" vertical="center"/>
      <protection hidden="1"/>
    </xf>
    <xf numFmtId="38" fontId="5" fillId="4" borderId="0" xfId="0" applyNumberFormat="1" applyFont="1" applyFill="1" applyAlignment="1" applyProtection="1">
      <alignment horizontal="center" vertical="center" shrinkToFit="1"/>
      <protection hidden="1"/>
    </xf>
    <xf numFmtId="38" fontId="5" fillId="0" borderId="9" xfId="2" applyFont="1" applyBorder="1" applyAlignment="1" applyProtection="1">
      <alignment horizontal="right" vertical="center"/>
      <protection hidden="1"/>
    </xf>
    <xf numFmtId="183" fontId="18" fillId="4" borderId="0" xfId="0" applyNumberFormat="1" applyFont="1" applyFill="1" applyAlignment="1" applyProtection="1">
      <alignment vertical="center" shrinkToFit="1"/>
      <protection locked="0"/>
    </xf>
    <xf numFmtId="0" fontId="0" fillId="3" borderId="11" xfId="4" applyFont="1" applyBorder="1">
      <alignment vertical="center"/>
    </xf>
    <xf numFmtId="0" fontId="5" fillId="0" borderId="0" xfId="0" applyFont="1" applyAlignment="1" applyProtection="1">
      <alignment vertical="top"/>
      <protection hidden="1"/>
    </xf>
    <xf numFmtId="0" fontId="5" fillId="0" borderId="0" xfId="0" applyFont="1" applyAlignment="1" applyProtection="1">
      <alignment horizontal="left" vertical="top" wrapText="1"/>
      <protection hidden="1"/>
    </xf>
    <xf numFmtId="38" fontId="5" fillId="0" borderId="9" xfId="2" applyFont="1" applyBorder="1" applyAlignment="1" applyProtection="1">
      <alignment horizontal="center" vertical="center"/>
      <protection hidden="1"/>
    </xf>
    <xf numFmtId="0" fontId="5" fillId="0" borderId="9" xfId="0" applyFont="1" applyBorder="1" applyProtection="1">
      <alignment vertical="center"/>
      <protection hidden="1"/>
    </xf>
    <xf numFmtId="0" fontId="5" fillId="0" borderId="10" xfId="0" applyFont="1" applyBorder="1" applyAlignment="1">
      <alignment horizontal="center" vertical="center" shrinkToFit="1"/>
    </xf>
    <xf numFmtId="0" fontId="5" fillId="0" borderId="9" xfId="0" applyFont="1" applyBorder="1" applyAlignment="1">
      <alignment horizontal="center" vertical="center" shrinkToFit="1"/>
    </xf>
    <xf numFmtId="38" fontId="5" fillId="0" borderId="10" xfId="0" applyNumberFormat="1" applyFont="1" applyBorder="1" applyAlignment="1">
      <alignment horizontal="center" vertical="center" shrinkToFit="1"/>
    </xf>
    <xf numFmtId="0" fontId="5" fillId="0" borderId="9" xfId="0" applyFont="1" applyBorder="1" applyAlignment="1" applyProtection="1">
      <alignment horizontal="left" vertical="top"/>
      <protection hidden="1"/>
    </xf>
    <xf numFmtId="0" fontId="5" fillId="0" borderId="0" xfId="0" applyFont="1" applyAlignment="1" applyProtection="1">
      <alignment horizontal="center" vertical="center"/>
      <protection hidden="1"/>
    </xf>
    <xf numFmtId="182" fontId="5" fillId="0" borderId="9" xfId="0" applyNumberFormat="1" applyFont="1" applyBorder="1" applyAlignment="1" applyProtection="1">
      <alignment horizontal="left" vertical="center" indent="1" shrinkToFit="1"/>
      <protection hidden="1"/>
    </xf>
    <xf numFmtId="38" fontId="5" fillId="0" borderId="9" xfId="1" applyNumberFormat="1" applyFont="1" applyBorder="1" applyAlignment="1" applyProtection="1">
      <alignment horizontal="right" vertical="center"/>
      <protection hidden="1"/>
    </xf>
    <xf numFmtId="182" fontId="5" fillId="0" borderId="9" xfId="0" applyNumberFormat="1" applyFont="1" applyBorder="1" applyProtection="1">
      <alignment vertical="center"/>
      <protection hidden="1"/>
    </xf>
    <xf numFmtId="182" fontId="5" fillId="0" borderId="9" xfId="2" applyNumberFormat="1" applyFont="1" applyBorder="1" applyAlignment="1" applyProtection="1">
      <alignment horizontal="right" vertical="center"/>
      <protection hidden="1"/>
    </xf>
    <xf numFmtId="0" fontId="5" fillId="0" borderId="9" xfId="0" applyFont="1" applyBorder="1" applyAlignment="1" applyProtection="1">
      <alignment horizontal="right" vertical="center"/>
      <protection hidden="1"/>
    </xf>
    <xf numFmtId="38" fontId="5" fillId="0" borderId="9" xfId="2" applyFont="1" applyBorder="1" applyAlignment="1" applyProtection="1">
      <alignment horizontal="right" vertical="center"/>
      <protection hidden="1"/>
    </xf>
    <xf numFmtId="184" fontId="5" fillId="0" borderId="9" xfId="0" applyNumberFormat="1" applyFont="1" applyBorder="1" applyAlignment="1">
      <alignment horizontal="center" vertical="center" shrinkToFit="1"/>
    </xf>
    <xf numFmtId="184" fontId="5" fillId="0" borderId="18" xfId="0" applyNumberFormat="1" applyFont="1" applyBorder="1" applyAlignment="1">
      <alignment horizontal="center" vertical="center" shrinkToFit="1"/>
    </xf>
    <xf numFmtId="0" fontId="5" fillId="0" borderId="18" xfId="0" applyFont="1" applyBorder="1" applyAlignment="1">
      <alignment horizontal="center" vertical="center" shrinkToFit="1"/>
    </xf>
    <xf numFmtId="0" fontId="7" fillId="4" borderId="9" xfId="0" applyFont="1" applyFill="1" applyBorder="1" applyAlignment="1" applyProtection="1">
      <alignment horizontal="center" vertical="center"/>
      <protection hidden="1"/>
    </xf>
    <xf numFmtId="0" fontId="5" fillId="0" borderId="15" xfId="0" applyFont="1" applyBorder="1" applyAlignment="1" applyProtection="1">
      <alignment horizontal="center" vertical="center" shrinkToFit="1"/>
      <protection hidden="1"/>
    </xf>
    <xf numFmtId="0" fontId="5" fillId="0" borderId="16" xfId="0" applyFont="1" applyBorder="1" applyAlignment="1" applyProtection="1">
      <alignment horizontal="center" vertical="center" shrinkToFit="1"/>
      <protection hidden="1"/>
    </xf>
    <xf numFmtId="0" fontId="5" fillId="0" borderId="17" xfId="0" applyFont="1" applyBorder="1" applyAlignment="1" applyProtection="1">
      <alignment horizontal="center" vertical="center" shrinkToFit="1"/>
      <protection hidden="1"/>
    </xf>
    <xf numFmtId="180" fontId="4" fillId="0" borderId="13" xfId="0" applyNumberFormat="1" applyFont="1" applyBorder="1" applyAlignment="1" applyProtection="1">
      <alignment horizontal="center" vertical="center"/>
      <protection hidden="1"/>
    </xf>
    <xf numFmtId="180" fontId="4" fillId="0" borderId="14" xfId="0" applyNumberFormat="1" applyFont="1" applyBorder="1" applyAlignment="1" applyProtection="1">
      <alignment horizontal="center" vertical="center"/>
      <protection hidden="1"/>
    </xf>
    <xf numFmtId="0" fontId="5" fillId="0" borderId="9" xfId="0" applyFont="1" applyBorder="1" applyAlignment="1" applyProtection="1">
      <alignment horizontal="center" vertical="center"/>
      <protection hidden="1"/>
    </xf>
    <xf numFmtId="184" fontId="17" fillId="4" borderId="0" xfId="0" applyNumberFormat="1" applyFont="1" applyFill="1" applyAlignment="1" applyProtection="1">
      <alignment horizontal="center" vertical="center"/>
      <protection hidden="1"/>
    </xf>
    <xf numFmtId="0" fontId="3" fillId="0" borderId="0" xfId="0" applyFont="1" applyAlignment="1" applyProtection="1">
      <alignment horizontal="center" vertical="center"/>
      <protection hidden="1"/>
    </xf>
    <xf numFmtId="177" fontId="5" fillId="0" borderId="0" xfId="0" applyNumberFormat="1" applyFont="1" applyAlignment="1" applyProtection="1">
      <alignment horizontal="right" vertical="center" wrapText="1"/>
      <protection hidden="1"/>
    </xf>
    <xf numFmtId="0" fontId="5" fillId="0" borderId="0" xfId="0" applyFont="1" applyAlignment="1" applyProtection="1">
      <alignment horizontal="right" vertical="center"/>
      <protection hidden="1"/>
    </xf>
    <xf numFmtId="0" fontId="5" fillId="0" borderId="0" xfId="0" applyFont="1" applyAlignment="1" applyProtection="1">
      <alignment horizontal="center" vertical="center" shrinkToFit="1"/>
      <protection hidden="1"/>
    </xf>
    <xf numFmtId="0" fontId="8" fillId="0" borderId="0" xfId="0" applyFont="1" applyAlignment="1" applyProtection="1">
      <alignment horizontal="left" vertical="center" shrinkToFit="1"/>
      <protection hidden="1"/>
    </xf>
    <xf numFmtId="0" fontId="7" fillId="0" borderId="0" xfId="0" applyFont="1" applyAlignment="1" applyProtection="1">
      <alignment horizontal="center" vertical="center"/>
      <protection hidden="1"/>
    </xf>
    <xf numFmtId="0" fontId="5" fillId="0" borderId="9" xfId="0" applyFont="1" applyBorder="1" applyAlignment="1" applyProtection="1">
      <alignment horizontal="left" vertical="center" indent="1" shrinkToFit="1"/>
      <protection hidden="1"/>
    </xf>
    <xf numFmtId="183" fontId="9" fillId="4" borderId="4" xfId="0" applyNumberFormat="1" applyFont="1" applyFill="1" applyBorder="1" applyAlignment="1">
      <alignment horizontal="left" vertical="center" shrinkToFit="1"/>
    </xf>
    <xf numFmtId="183" fontId="9" fillId="4" borderId="0" xfId="0" applyNumberFormat="1" applyFont="1" applyFill="1" applyAlignment="1">
      <alignment horizontal="left" vertical="center" shrinkToFit="1"/>
    </xf>
    <xf numFmtId="183" fontId="9" fillId="2" borderId="0" xfId="0" applyNumberFormat="1" applyFont="1" applyFill="1" applyAlignment="1" applyProtection="1">
      <alignment horizontal="left" vertical="center" shrinkToFit="1"/>
      <protection locked="0"/>
    </xf>
    <xf numFmtId="0" fontId="9" fillId="2" borderId="4" xfId="0" applyFont="1" applyFill="1" applyBorder="1" applyAlignment="1" applyProtection="1">
      <alignment horizontal="center" vertical="center"/>
      <protection locked="0"/>
    </xf>
    <xf numFmtId="0" fontId="9" fillId="2" borderId="0" xfId="0" applyFont="1" applyFill="1" applyAlignment="1" applyProtection="1">
      <alignment horizontal="center" vertical="center"/>
      <protection locked="0"/>
    </xf>
    <xf numFmtId="38" fontId="9" fillId="2" borderId="0" xfId="2" applyFont="1" applyFill="1" applyBorder="1" applyAlignment="1" applyProtection="1">
      <alignment horizontal="center" vertical="center"/>
      <protection locked="0"/>
    </xf>
    <xf numFmtId="176" fontId="9" fillId="2" borderId="0" xfId="0" applyNumberFormat="1" applyFont="1" applyFill="1" applyAlignment="1" applyProtection="1">
      <alignment horizontal="center" vertical="center"/>
      <protection locked="0"/>
    </xf>
    <xf numFmtId="0" fontId="10" fillId="0" borderId="0" xfId="0" applyFont="1" applyAlignment="1">
      <alignment horizontal="center" vertical="center"/>
    </xf>
    <xf numFmtId="0" fontId="9" fillId="0" borderId="9" xfId="0" applyFont="1" applyBorder="1" applyAlignment="1">
      <alignment horizontal="center" vertical="center" wrapText="1"/>
    </xf>
    <xf numFmtId="0" fontId="9" fillId="0" borderId="9" xfId="0" applyFont="1" applyBorder="1" applyAlignment="1">
      <alignment horizontal="center" vertical="center"/>
    </xf>
    <xf numFmtId="0" fontId="9" fillId="2" borderId="9" xfId="0" applyFont="1" applyFill="1" applyBorder="1" applyAlignment="1" applyProtection="1">
      <alignment horizontal="left" vertical="center" wrapText="1"/>
      <protection locked="0"/>
    </xf>
    <xf numFmtId="0" fontId="9" fillId="2" borderId="9" xfId="0" applyFont="1" applyFill="1" applyBorder="1" applyAlignment="1" applyProtection="1">
      <alignment horizontal="left" vertical="center"/>
      <protection locked="0"/>
    </xf>
    <xf numFmtId="178" fontId="9" fillId="2" borderId="4" xfId="0" applyNumberFormat="1" applyFont="1" applyFill="1" applyBorder="1" applyAlignment="1" applyProtection="1">
      <alignment horizontal="center" vertical="center"/>
      <protection locked="0"/>
    </xf>
    <xf numFmtId="178" fontId="9" fillId="2" borderId="0" xfId="0" applyNumberFormat="1" applyFont="1" applyFill="1" applyAlignment="1" applyProtection="1">
      <alignment horizontal="center" vertical="center"/>
      <protection locked="0"/>
    </xf>
  </cellXfs>
  <cellStyles count="5">
    <cellStyle name="20% - アクセント 4" xfId="4" builtinId="42"/>
    <cellStyle name="桁区切り" xfId="2" builtinId="6"/>
    <cellStyle name="桁区切り [0.00]" xfId="1" builtinId="3"/>
    <cellStyle name="見出し 4" xfId="3" builtinId="19"/>
    <cellStyle name="標準" xfId="0" builtinId="0"/>
  </cellStyles>
  <dxfs count="1">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32</xdr:col>
      <xdr:colOff>146398</xdr:colOff>
      <xdr:row>6</xdr:row>
      <xdr:rowOff>0</xdr:rowOff>
    </xdr:from>
    <xdr:to>
      <xdr:col>32</xdr:col>
      <xdr:colOff>438417</xdr:colOff>
      <xdr:row>7</xdr:row>
      <xdr:rowOff>133303</xdr:rowOff>
    </xdr:to>
    <xdr:pic>
      <xdr:nvPicPr>
        <xdr:cNvPr id="2" name="図 1">
          <a:extLst>
            <a:ext uri="{FF2B5EF4-FFF2-40B4-BE49-F238E27FC236}">
              <a16:creationId xmlns:a16="http://schemas.microsoft.com/office/drawing/2014/main" id="{60BA21CF-D4FF-432B-8F80-6FED1280030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9445" t="18033" r="24528" b="15726"/>
        <a:stretch/>
      </xdr:blipFill>
      <xdr:spPr>
        <a:xfrm rot="20792844">
          <a:off x="12368477" y="1457491"/>
          <a:ext cx="295829" cy="337138"/>
        </a:xfrm>
        <a:prstGeom prst="rect">
          <a:avLst/>
        </a:prstGeom>
      </xdr:spPr>
    </xdr:pic>
    <xdr:clientData/>
  </xdr:twoCellAnchor>
  <xdr:twoCellAnchor editAs="oneCell">
    <xdr:from>
      <xdr:col>22</xdr:col>
      <xdr:colOff>142873</xdr:colOff>
      <xdr:row>2</xdr:row>
      <xdr:rowOff>44518</xdr:rowOff>
    </xdr:from>
    <xdr:to>
      <xdr:col>25</xdr:col>
      <xdr:colOff>136892</xdr:colOff>
      <xdr:row>5</xdr:row>
      <xdr:rowOff>205775</xdr:rowOff>
    </xdr:to>
    <xdr:pic>
      <xdr:nvPicPr>
        <xdr:cNvPr id="3" name="図 2">
          <a:extLst>
            <a:ext uri="{FF2B5EF4-FFF2-40B4-BE49-F238E27FC236}">
              <a16:creationId xmlns:a16="http://schemas.microsoft.com/office/drawing/2014/main" id="{0B144244-0888-4F13-8891-2738707831F8}"/>
            </a:ext>
          </a:extLst>
        </xdr:cNvPr>
        <xdr:cNvPicPr>
          <a:picLocks noChangeAspect="1"/>
        </xdr:cNvPicPr>
      </xdr:nvPicPr>
      <xdr:blipFill>
        <a:blip xmlns:r="http://schemas.openxmlformats.org/officeDocument/2006/relationships" r:embed="rId2" cstate="print">
          <a:alphaModFix/>
          <a:extLst>
            <a:ext uri="{28A0092B-C50C-407E-A947-70E740481C1C}">
              <a14:useLocalDpi xmlns:a14="http://schemas.microsoft.com/office/drawing/2010/main" val="0"/>
            </a:ext>
          </a:extLst>
        </a:blip>
        <a:stretch>
          <a:fillRect/>
        </a:stretch>
      </xdr:blipFill>
      <xdr:spPr>
        <a:xfrm>
          <a:off x="5817768" y="485676"/>
          <a:ext cx="841944" cy="832118"/>
        </a:xfrm>
        <a:prstGeom prst="rect">
          <a:avLst/>
        </a:prstGeom>
      </xdr:spPr>
    </xdr:pic>
    <xdr:clientData/>
  </xdr:twoCellAnchor>
  <xdr:twoCellAnchor editAs="oneCell">
    <xdr:from>
      <xdr:col>32</xdr:col>
      <xdr:colOff>392063</xdr:colOff>
      <xdr:row>8</xdr:row>
      <xdr:rowOff>0</xdr:rowOff>
    </xdr:from>
    <xdr:to>
      <xdr:col>33</xdr:col>
      <xdr:colOff>170649</xdr:colOff>
      <xdr:row>9</xdr:row>
      <xdr:rowOff>131244</xdr:rowOff>
    </xdr:to>
    <xdr:pic>
      <xdr:nvPicPr>
        <xdr:cNvPr id="4" name="図 3">
          <a:extLst>
            <a:ext uri="{FF2B5EF4-FFF2-40B4-BE49-F238E27FC236}">
              <a16:creationId xmlns:a16="http://schemas.microsoft.com/office/drawing/2014/main" id="{2485677F-0612-4C4C-85C8-62B11F0A4985}"/>
            </a:ext>
          </a:extLst>
        </xdr:cNvPr>
        <xdr:cNvPicPr>
          <a:picLocks noChangeAspect="1"/>
        </xdr:cNvPicPr>
      </xdr:nvPicPr>
      <xdr:blipFill>
        <a:blip xmlns:r="http://schemas.openxmlformats.org/officeDocument/2006/relationships" r:embed="rId3"/>
        <a:stretch>
          <a:fillRect/>
        </a:stretch>
      </xdr:blipFill>
      <xdr:spPr>
        <a:xfrm>
          <a:off x="12614142" y="2309762"/>
          <a:ext cx="464185" cy="345606"/>
        </a:xfrm>
        <a:prstGeom prst="rect">
          <a:avLst/>
        </a:prstGeom>
      </xdr:spPr>
    </xdr:pic>
    <xdr:clientData/>
  </xdr:twoCellAnchor>
  <xdr:twoCellAnchor editAs="oneCell">
    <xdr:from>
      <xdr:col>31</xdr:col>
      <xdr:colOff>20054</xdr:colOff>
      <xdr:row>6</xdr:row>
      <xdr:rowOff>0</xdr:rowOff>
    </xdr:from>
    <xdr:to>
      <xdr:col>31</xdr:col>
      <xdr:colOff>417923</xdr:colOff>
      <xdr:row>7</xdr:row>
      <xdr:rowOff>132881</xdr:rowOff>
    </xdr:to>
    <xdr:pic>
      <xdr:nvPicPr>
        <xdr:cNvPr id="5" name="図 4">
          <a:extLst>
            <a:ext uri="{FF2B5EF4-FFF2-40B4-BE49-F238E27FC236}">
              <a16:creationId xmlns:a16="http://schemas.microsoft.com/office/drawing/2014/main" id="{5CEE7CEB-6F8E-4E99-8B78-78F5B17458BE}"/>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rot="337336">
          <a:off x="11560343" y="1553577"/>
          <a:ext cx="397869" cy="3329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514349</xdr:colOff>
      <xdr:row>7</xdr:row>
      <xdr:rowOff>135255</xdr:rowOff>
    </xdr:from>
    <xdr:to>
      <xdr:col>7</xdr:col>
      <xdr:colOff>438149</xdr:colOff>
      <xdr:row>23</xdr:row>
      <xdr:rowOff>0</xdr:rowOff>
    </xdr:to>
    <xdr:sp macro="" textlink="">
      <xdr:nvSpPr>
        <xdr:cNvPr id="2" name="テキスト ボックス 1">
          <a:extLst>
            <a:ext uri="{FF2B5EF4-FFF2-40B4-BE49-F238E27FC236}">
              <a16:creationId xmlns:a16="http://schemas.microsoft.com/office/drawing/2014/main" id="{A1DDEE3E-9E23-DEA5-C041-377B28E40F70}"/>
            </a:ext>
          </a:extLst>
        </xdr:cNvPr>
        <xdr:cNvSpPr txBox="1"/>
      </xdr:nvSpPr>
      <xdr:spPr>
        <a:xfrm>
          <a:off x="13182599" y="1735455"/>
          <a:ext cx="4991100" cy="35223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a:t>短期講習の名前が変わったり</a:t>
          </a:r>
          <a:endParaRPr kumimoji="1" lang="en-US" altLang="ja-JP" sz="2800" b="1"/>
        </a:p>
        <a:p>
          <a:r>
            <a:rPr kumimoji="1" lang="ja-JP" altLang="en-US" sz="2800" b="1"/>
            <a:t>コースの追加があった場合はここに追加する。</a:t>
          </a:r>
          <a:endParaRPr kumimoji="1" lang="en-US" altLang="ja-JP" sz="2800" b="1"/>
        </a:p>
        <a:p>
          <a:endParaRPr kumimoji="1" lang="en-US" altLang="ja-JP" sz="2800" b="1"/>
        </a:p>
        <a:p>
          <a:r>
            <a:rPr kumimoji="1" lang="ja-JP" altLang="en-US" sz="2800" b="1"/>
            <a:t>同時に各項目一覧のシートと各費用一覧も変更する。</a:t>
          </a:r>
          <a:endParaRPr kumimoji="1" lang="en-US" altLang="ja-JP" sz="28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1209675</xdr:colOff>
      <xdr:row>31</xdr:row>
      <xdr:rowOff>200025</xdr:rowOff>
    </xdr:from>
    <xdr:to>
      <xdr:col>5</xdr:col>
      <xdr:colOff>781050</xdr:colOff>
      <xdr:row>38</xdr:row>
      <xdr:rowOff>190500</xdr:rowOff>
    </xdr:to>
    <xdr:sp macro="" textlink="">
      <xdr:nvSpPr>
        <xdr:cNvPr id="2" name="テキスト ボックス 1">
          <a:extLst>
            <a:ext uri="{FF2B5EF4-FFF2-40B4-BE49-F238E27FC236}">
              <a16:creationId xmlns:a16="http://schemas.microsoft.com/office/drawing/2014/main" id="{DDDC0DE0-866E-1D2A-F3D2-E1DDD59E3E15}"/>
            </a:ext>
          </a:extLst>
        </xdr:cNvPr>
        <xdr:cNvSpPr txBox="1"/>
      </xdr:nvSpPr>
      <xdr:spPr>
        <a:xfrm>
          <a:off x="6296025" y="7286625"/>
          <a:ext cx="7200900" cy="1590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320040</xdr:colOff>
      <xdr:row>6</xdr:row>
      <xdr:rowOff>19050</xdr:rowOff>
    </xdr:from>
    <xdr:to>
      <xdr:col>12</xdr:col>
      <xdr:colOff>247650</xdr:colOff>
      <xdr:row>15</xdr:row>
      <xdr:rowOff>200026</xdr:rowOff>
    </xdr:to>
    <xdr:sp macro="" textlink="">
      <xdr:nvSpPr>
        <xdr:cNvPr id="2" name="テキスト ボックス 1">
          <a:extLst>
            <a:ext uri="{FF2B5EF4-FFF2-40B4-BE49-F238E27FC236}">
              <a16:creationId xmlns:a16="http://schemas.microsoft.com/office/drawing/2014/main" id="{54629915-2890-0450-5130-212A35538BB7}"/>
            </a:ext>
          </a:extLst>
        </xdr:cNvPr>
        <xdr:cNvSpPr txBox="1"/>
      </xdr:nvSpPr>
      <xdr:spPr>
        <a:xfrm>
          <a:off x="5920740" y="1390650"/>
          <a:ext cx="5261610" cy="22383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t>費用の項目名や値段に変更があった場合はここに追加変更していく。</a:t>
          </a:r>
          <a:endParaRPr kumimoji="1" lang="en-US" altLang="ja-JP" sz="2000" b="1"/>
        </a:p>
        <a:p>
          <a:r>
            <a:rPr kumimoji="1" lang="en-US" altLang="ja-JP" sz="2000" b="1"/>
            <a:t>B</a:t>
          </a:r>
          <a:r>
            <a:rPr kumimoji="1" lang="ja-JP" altLang="en-US" sz="2000" b="1"/>
            <a:t>列→項目名</a:t>
          </a:r>
          <a:endParaRPr kumimoji="1" lang="en-US" altLang="ja-JP" sz="2000" b="1"/>
        </a:p>
        <a:p>
          <a:r>
            <a:rPr kumimoji="1" lang="en-US" altLang="ja-JP" sz="2000" b="1"/>
            <a:t>C</a:t>
          </a:r>
          <a:r>
            <a:rPr kumimoji="1" lang="ja-JP" altLang="en-US" sz="2000" b="1"/>
            <a:t>列→単価</a:t>
          </a:r>
          <a:endParaRPr kumimoji="1" lang="en-US" altLang="ja-JP" sz="2000" b="1"/>
        </a:p>
        <a:p>
          <a:r>
            <a:rPr kumimoji="1" lang="en-US" altLang="ja-JP" sz="2000" b="1"/>
            <a:t>D</a:t>
          </a:r>
          <a:r>
            <a:rPr kumimoji="1" lang="ja-JP" altLang="en-US" sz="2000" b="1"/>
            <a:t>列→単位</a:t>
          </a:r>
          <a:endParaRPr kumimoji="1" lang="en-US" altLang="ja-JP" sz="2000" b="1"/>
        </a:p>
        <a:p>
          <a:endParaRPr kumimoji="1" lang="ja-JP" altLang="en-U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557128-7D49-4E7F-BE55-A683DDEE9E92}" name="テーブル1" displayName="テーブル1" ref="A3:E11" totalsRowShown="0">
  <autoFilter ref="A3:E11" xr:uid="{47557128-7D49-4E7F-BE55-A683DDEE9E92}"/>
  <tableColumns count="5">
    <tableColumn id="1" xr3:uid="{45A304B9-204A-472B-AA5A-D093F13144B9}" name="救急法"/>
    <tableColumn id="2" xr3:uid="{93256D2D-5031-4393-9454-A1017C87ADCB}" name="水上安全法"/>
    <tableColumn id="3" xr3:uid="{2D7DDBD0-35EF-4836-845A-E97EF097D7D7}" name="幼児安全法"/>
    <tableColumn id="4" xr3:uid="{0B9CF8E7-F560-4EF9-B283-73A745255D38}" name="健康生活支援講習"/>
    <tableColumn id="5" xr3:uid="{B6A9988D-523A-4382-B4EF-1EA4447C90C5}" name="防災セミナー"/>
  </tableColumns>
  <tableStyleInfo name="TableStyleMedium7"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A4D85-19FB-4F5A-ADC8-0F3FA80B2CC8}">
  <dimension ref="A1:K49"/>
  <sheetViews>
    <sheetView tabSelected="1" view="pageBreakPreview" zoomScaleNormal="100" zoomScaleSheetLayoutView="100" workbookViewId="0">
      <selection activeCell="A14" sqref="A14:B14"/>
    </sheetView>
  </sheetViews>
  <sheetFormatPr defaultColWidth="8.69921875" defaultRowHeight="13.2"/>
  <cols>
    <col min="1" max="1" width="8.69921875" style="12"/>
    <col min="2" max="2" width="16.5" style="12" customWidth="1"/>
    <col min="3" max="3" width="8.5" style="12" customWidth="1"/>
    <col min="4" max="4" width="16.59765625" style="12" customWidth="1"/>
    <col min="5" max="10" width="8.69921875" style="12"/>
    <col min="11" max="11" width="50.69921875" style="12" customWidth="1"/>
    <col min="12" max="16384" width="8.69921875" style="12"/>
  </cols>
  <sheetData>
    <row r="1" spans="1:11">
      <c r="H1" s="83"/>
      <c r="I1" s="83"/>
    </row>
    <row r="3" spans="1:11" ht="19.2">
      <c r="A3" s="84" t="s">
        <v>18</v>
      </c>
      <c r="B3" s="84"/>
      <c r="C3" s="84"/>
      <c r="D3" s="84"/>
      <c r="E3" s="84"/>
      <c r="F3" s="84"/>
      <c r="G3" s="84"/>
      <c r="H3" s="84"/>
      <c r="I3" s="84"/>
    </row>
    <row r="5" spans="1:11">
      <c r="A5" s="12" t="s">
        <v>19</v>
      </c>
    </row>
    <row r="7" spans="1:11">
      <c r="D7" s="85" t="s">
        <v>20</v>
      </c>
      <c r="E7" s="86"/>
      <c r="F7" s="87"/>
      <c r="G7" s="88"/>
      <c r="H7" s="88"/>
      <c r="I7" s="88"/>
    </row>
    <row r="8" spans="1:11">
      <c r="D8" s="85"/>
      <c r="E8" s="86"/>
      <c r="F8" s="88"/>
      <c r="G8" s="88"/>
      <c r="H8" s="88"/>
      <c r="I8" s="88"/>
    </row>
    <row r="10" spans="1:11">
      <c r="A10" s="13" t="s">
        <v>24</v>
      </c>
      <c r="B10" s="14"/>
      <c r="C10" s="14"/>
      <c r="D10" s="14"/>
      <c r="E10" s="14"/>
      <c r="F10" s="14"/>
      <c r="G10" s="14"/>
      <c r="H10" s="14"/>
      <c r="I10" s="15"/>
      <c r="K10" s="27"/>
    </row>
    <row r="11" spans="1:11" ht="27" customHeight="1">
      <c r="A11" s="89"/>
      <c r="B11" s="90"/>
      <c r="C11" s="81"/>
      <c r="D11" s="81"/>
      <c r="I11" s="16"/>
    </row>
    <row r="12" spans="1:11">
      <c r="A12" s="17"/>
      <c r="I12" s="16"/>
    </row>
    <row r="13" spans="1:11">
      <c r="A13" s="17" t="s">
        <v>25</v>
      </c>
      <c r="I13" s="16"/>
    </row>
    <row r="14" spans="1:11" ht="25.2" customHeight="1">
      <c r="A14" s="80"/>
      <c r="B14" s="81"/>
      <c r="C14" s="82"/>
      <c r="D14" s="82"/>
      <c r="E14" s="82"/>
      <c r="F14" s="82"/>
      <c r="G14" s="82"/>
      <c r="H14" s="82"/>
      <c r="I14" s="16"/>
    </row>
    <row r="15" spans="1:11">
      <c r="A15" s="17"/>
      <c r="I15" s="16"/>
    </row>
    <row r="16" spans="1:11">
      <c r="A16" s="17" t="s">
        <v>149</v>
      </c>
      <c r="I16" s="16"/>
    </row>
    <row r="17" spans="1:9">
      <c r="A17" s="17"/>
      <c r="G17" s="19" t="s">
        <v>11</v>
      </c>
      <c r="H17" s="19" t="s">
        <v>12</v>
      </c>
      <c r="I17" s="20" t="s">
        <v>21</v>
      </c>
    </row>
    <row r="18" spans="1:9" ht="19.95" customHeight="1">
      <c r="A18" s="77" t="str">
        <f>IFERROR(VLOOKUP($C$14,各項目一覧!A:H,2,FALSE),"")</f>
        <v/>
      </c>
      <c r="B18" s="78"/>
      <c r="C18" s="78"/>
      <c r="D18" s="78"/>
      <c r="E18" s="78"/>
      <c r="F18" s="78"/>
      <c r="G18" s="18" t="str">
        <f>IFERROR(VLOOKUP(申請用シート!A18,各費用一覧!$B:$C,2,FALSE),"")</f>
        <v/>
      </c>
      <c r="H18" s="32"/>
      <c r="I18" s="30" t="str">
        <f>IFERROR(G18*H18,"")</f>
        <v/>
      </c>
    </row>
    <row r="19" spans="1:9" ht="19.95" customHeight="1">
      <c r="A19" s="77" t="str">
        <f>IFERROR(VLOOKUP($C$14,各項目一覧!A:H,3,FALSE),"")</f>
        <v/>
      </c>
      <c r="B19" s="78"/>
      <c r="C19" s="78"/>
      <c r="D19" s="78"/>
      <c r="E19" s="78"/>
      <c r="F19" s="78"/>
      <c r="G19" s="18" t="str">
        <f>IFERROR(VLOOKUP(申請用シート!A19,各費用一覧!$B:$C,2,FALSE),"")</f>
        <v/>
      </c>
      <c r="H19" s="32"/>
      <c r="I19" s="30" t="str">
        <f t="shared" ref="I19:I25" si="0">IFERROR(G19*H19,"")</f>
        <v/>
      </c>
    </row>
    <row r="20" spans="1:9" ht="19.95" customHeight="1">
      <c r="A20" s="77" t="str">
        <f>IFERROR(VLOOKUP($C$14,各項目一覧!A:H,4,FALSE),"")</f>
        <v/>
      </c>
      <c r="B20" s="78"/>
      <c r="C20" s="78"/>
      <c r="D20" s="78"/>
      <c r="E20" s="78"/>
      <c r="F20" s="78"/>
      <c r="G20" s="18" t="str">
        <f>IFERROR(VLOOKUP(申請用シート!A20,各費用一覧!$B:$C,2,FALSE),"")</f>
        <v/>
      </c>
      <c r="H20" s="32"/>
      <c r="I20" s="30" t="str">
        <f t="shared" si="0"/>
        <v/>
      </c>
    </row>
    <row r="21" spans="1:9" ht="19.95" customHeight="1">
      <c r="A21" s="77" t="str">
        <f>IFERROR(VLOOKUP($C$14,各項目一覧!A:H,5,FALSE),"")</f>
        <v/>
      </c>
      <c r="B21" s="78"/>
      <c r="C21" s="78"/>
      <c r="D21" s="78"/>
      <c r="E21" s="78"/>
      <c r="F21" s="78"/>
      <c r="G21" s="18" t="str">
        <f>IFERROR(VLOOKUP(申請用シート!A21,各費用一覧!$B:$C,2,FALSE),"")</f>
        <v/>
      </c>
      <c r="H21" s="32"/>
      <c r="I21" s="30" t="str">
        <f t="shared" si="0"/>
        <v/>
      </c>
    </row>
    <row r="22" spans="1:9" ht="19.95" customHeight="1">
      <c r="A22" s="77" t="str">
        <f>IFERROR(VLOOKUP($C$14,各項目一覧!A:H,6,FALSE),"")</f>
        <v/>
      </c>
      <c r="B22" s="78"/>
      <c r="C22" s="78"/>
      <c r="D22" s="78"/>
      <c r="E22" s="78"/>
      <c r="F22" s="78"/>
      <c r="G22" s="18" t="str">
        <f>IFERROR(VLOOKUP(申請用シート!A22,各費用一覧!$B:$C,2,FALSE),"")</f>
        <v/>
      </c>
      <c r="H22" s="32"/>
      <c r="I22" s="30" t="str">
        <f t="shared" si="0"/>
        <v/>
      </c>
    </row>
    <row r="23" spans="1:9" ht="19.95" customHeight="1">
      <c r="A23" s="77" t="str">
        <f>IFERROR(VLOOKUP($C$14,各項目一覧!A:H,7,FALSE),"")</f>
        <v/>
      </c>
      <c r="B23" s="78"/>
      <c r="C23" s="78"/>
      <c r="D23" s="78"/>
      <c r="E23" s="78"/>
      <c r="F23" s="78"/>
      <c r="G23" s="18" t="str">
        <f>IFERROR(VLOOKUP(申請用シート!A23,各費用一覧!$B:$C,2,FALSE),"")</f>
        <v/>
      </c>
      <c r="H23" s="32"/>
      <c r="I23" s="30" t="str">
        <f t="shared" si="0"/>
        <v/>
      </c>
    </row>
    <row r="24" spans="1:9" ht="19.95" customHeight="1">
      <c r="A24" s="77" t="str">
        <f>IFERROR(VLOOKUP($C$14,各項目一覧!A:H,8,FALSE),"")</f>
        <v/>
      </c>
      <c r="B24" s="78"/>
      <c r="C24" s="78"/>
      <c r="D24" s="78"/>
      <c r="E24" s="78"/>
      <c r="F24" s="78"/>
      <c r="G24" s="18" t="str">
        <f>IFERROR(VLOOKUP(申請用シート!A24,各費用一覧!$B:$C,2,FALSE),"")</f>
        <v/>
      </c>
      <c r="H24" s="32"/>
      <c r="I24" s="30" t="str">
        <f t="shared" si="0"/>
        <v/>
      </c>
    </row>
    <row r="25" spans="1:9" ht="19.95" customHeight="1">
      <c r="A25" s="77" t="str">
        <f>IFERROR(VLOOKUP($C$14,各項目一覧!A:H,9,FALSE),"")</f>
        <v/>
      </c>
      <c r="B25" s="78"/>
      <c r="C25" s="78"/>
      <c r="D25" s="78"/>
      <c r="E25" s="78"/>
      <c r="F25" s="78"/>
      <c r="G25" s="18" t="str">
        <f>IFERROR(VLOOKUP(申請用シート!A25,各費用一覧!$B:$C,2,FALSE),"")</f>
        <v/>
      </c>
      <c r="H25" s="32"/>
      <c r="I25" s="30" t="str">
        <f t="shared" si="0"/>
        <v/>
      </c>
    </row>
    <row r="26" spans="1:9" ht="32.4" customHeight="1">
      <c r="A26" s="79" t="s">
        <v>141</v>
      </c>
      <c r="B26" s="79"/>
      <c r="C26" s="79"/>
      <c r="D26" s="79"/>
      <c r="E26" s="79"/>
      <c r="F26" s="79"/>
      <c r="G26" s="42"/>
      <c r="H26" s="42"/>
      <c r="I26" s="42"/>
    </row>
    <row r="27" spans="1:9" ht="19.95" customHeight="1">
      <c r="A27" s="21"/>
      <c r="B27" s="19"/>
      <c r="C27" s="19"/>
      <c r="D27" s="19"/>
      <c r="I27" s="16"/>
    </row>
    <row r="28" spans="1:9" ht="19.95" customHeight="1">
      <c r="A28" s="17" t="s">
        <v>22</v>
      </c>
      <c r="I28" s="16"/>
    </row>
    <row r="29" spans="1:9" ht="19.95" customHeight="1">
      <c r="A29" s="22"/>
      <c r="B29" s="23"/>
      <c r="C29" s="24">
        <f>SUM(I18:I25)</f>
        <v>0</v>
      </c>
      <c r="D29" s="23" t="s">
        <v>23</v>
      </c>
      <c r="E29" s="23"/>
      <c r="F29" s="23"/>
      <c r="G29" s="23"/>
      <c r="H29" s="23"/>
      <c r="I29" s="25"/>
    </row>
    <row r="30" spans="1:9" ht="19.95" customHeight="1"/>
    <row r="31" spans="1:9" ht="19.95" customHeight="1"/>
    <row r="32" spans="1:9" ht="19.95" customHeight="1"/>
    <row r="33" ht="19.95" customHeight="1"/>
    <row r="34" ht="19.95" customHeight="1"/>
    <row r="35" ht="19.95" customHeight="1"/>
    <row r="36" ht="19.95" customHeight="1"/>
    <row r="37" ht="19.95" customHeight="1"/>
    <row r="38" ht="19.95" customHeight="1"/>
    <row r="39" ht="19.95" customHeight="1"/>
    <row r="40" ht="19.95" customHeight="1"/>
    <row r="41" ht="19.95" customHeight="1"/>
    <row r="42" ht="19.95" customHeight="1"/>
    <row r="43" ht="19.95" customHeight="1"/>
    <row r="44" ht="19.95" customHeight="1"/>
    <row r="45" ht="19.95" customHeight="1"/>
    <row r="46" ht="19.95" customHeight="1"/>
    <row r="47" ht="19.95" customHeight="1"/>
    <row r="48" ht="19.95" customHeight="1"/>
    <row r="49" ht="19.95" customHeight="1"/>
  </sheetData>
  <sheetProtection algorithmName="SHA-512" hashValue="VTh1F4tlP8+57b1M+3xoOBtYrT95GAzn6qdKMOQPu9Ch6UAsVd6AYMXGeFM85hEsNxGp0U6Up9PKHnUFpRv+bw==" saltValue="A+Ct9LoyUb2bdp3b5Wb9fw==" spinCount="100000" sheet="1" selectLockedCells="1"/>
  <mergeCells count="17">
    <mergeCell ref="H1:I1"/>
    <mergeCell ref="A3:I3"/>
    <mergeCell ref="D7:E8"/>
    <mergeCell ref="F7:I8"/>
    <mergeCell ref="A11:B11"/>
    <mergeCell ref="C11:D11"/>
    <mergeCell ref="A21:F21"/>
    <mergeCell ref="A14:B14"/>
    <mergeCell ref="A18:F18"/>
    <mergeCell ref="A19:F19"/>
    <mergeCell ref="A20:F20"/>
    <mergeCell ref="C14:H14"/>
    <mergeCell ref="A22:F22"/>
    <mergeCell ref="A23:F23"/>
    <mergeCell ref="A24:F24"/>
    <mergeCell ref="A25:F25"/>
    <mergeCell ref="A26:F26"/>
  </mergeCells>
  <phoneticPr fontId="2"/>
  <dataValidations count="1">
    <dataValidation type="list" allowBlank="1" showInputMessage="1" showErrorMessage="1" sqref="C14" xr:uid="{89B7FD2C-214D-4F5A-B0CF-8FEA75B71E84}">
      <formula1>INDIRECT($A$14)</formula1>
    </dataValidation>
  </dataValidations>
  <pageMargins left="0.7" right="0.7" top="0.75" bottom="0.75" header="0.3" footer="0.3"/>
  <pageSetup paperSize="9" scale="85"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21EF801-2909-4BFE-BD29-6A488867FC2A}">
          <x14:formula1>
            <xm:f>コース選択シート!$A$3:$E$3</xm:f>
          </x14:formula1>
          <xm:sqref>A14:B14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D2949-3E86-4C4D-8642-B899B401CF5A}">
  <sheetPr>
    <pageSetUpPr fitToPage="1"/>
  </sheetPr>
  <dimension ref="A1:AB34"/>
  <sheetViews>
    <sheetView view="pageBreakPreview" zoomScale="95" zoomScaleNormal="100" zoomScaleSheetLayoutView="95" workbookViewId="0">
      <selection activeCell="T20" sqref="T20:X20"/>
    </sheetView>
  </sheetViews>
  <sheetFormatPr defaultColWidth="9" defaultRowHeight="16.2"/>
  <cols>
    <col min="1" max="6" width="3.59765625" style="2" customWidth="1"/>
    <col min="7" max="8" width="2.796875" style="2" customWidth="1"/>
    <col min="9" max="9" width="3.59765625" style="2" customWidth="1"/>
    <col min="10" max="11" width="2.796875" style="2" customWidth="1"/>
    <col min="12" max="12" width="3.59765625" style="2" customWidth="1"/>
    <col min="13" max="13" width="3.796875" style="2" customWidth="1"/>
    <col min="14" max="14" width="1.796875" style="2" customWidth="1"/>
    <col min="15" max="15" width="3.59765625" style="2" customWidth="1"/>
    <col min="16" max="17" width="2.796875" style="2" customWidth="1"/>
    <col min="18" max="18" width="3.8984375" style="2" customWidth="1"/>
    <col min="19" max="19" width="5.296875" style="2" customWidth="1"/>
    <col min="20" max="20" width="2.796875" style="2" customWidth="1"/>
    <col min="21" max="25" width="3.59765625" style="2" customWidth="1"/>
    <col min="26" max="26" width="3.296875" style="2" customWidth="1"/>
    <col min="27" max="16384" width="9" style="2"/>
  </cols>
  <sheetData>
    <row r="1" spans="1:28" ht="19.5" customHeight="1">
      <c r="A1" s="70" t="s">
        <v>0</v>
      </c>
      <c r="B1" s="70"/>
      <c r="C1" s="70"/>
      <c r="D1" s="70"/>
      <c r="E1" s="70"/>
      <c r="F1" s="70"/>
      <c r="G1" s="70"/>
      <c r="H1" s="70"/>
      <c r="I1" s="70"/>
      <c r="J1" s="70"/>
      <c r="K1" s="70"/>
      <c r="L1" s="70"/>
      <c r="M1" s="70"/>
      <c r="N1" s="70"/>
      <c r="O1" s="70"/>
      <c r="P1" s="70"/>
      <c r="Q1" s="70"/>
      <c r="R1" s="70"/>
      <c r="S1" s="70"/>
      <c r="T1" s="70"/>
      <c r="U1" s="70"/>
      <c r="V1" s="70"/>
      <c r="W1" s="70"/>
      <c r="X1" s="70"/>
      <c r="Y1" s="70"/>
      <c r="Z1" s="70"/>
      <c r="AA1" s="1"/>
    </row>
    <row r="2" spans="1:28" ht="15" customHeight="1">
      <c r="A2" s="3"/>
      <c r="B2" s="3"/>
      <c r="C2" s="3"/>
      <c r="D2" s="3"/>
      <c r="E2" s="3"/>
      <c r="F2" s="3"/>
      <c r="G2" s="3"/>
      <c r="H2" s="3"/>
      <c r="I2" s="3"/>
      <c r="J2" s="3"/>
      <c r="K2" s="3"/>
      <c r="L2" s="3"/>
      <c r="M2" s="3"/>
      <c r="N2" s="3"/>
      <c r="O2" s="3"/>
      <c r="P2" s="3"/>
      <c r="Q2" s="3"/>
      <c r="R2" s="4"/>
      <c r="S2" s="4"/>
      <c r="T2" s="3"/>
      <c r="U2" s="71"/>
      <c r="V2" s="71"/>
      <c r="W2" s="71"/>
      <c r="X2" s="71"/>
      <c r="Y2" s="71"/>
      <c r="Z2" s="5"/>
      <c r="AA2" s="3"/>
    </row>
    <row r="3" spans="1:28" ht="22.8" customHeight="1">
      <c r="A3" s="4"/>
      <c r="B3" s="74">
        <f>申請用シート!F7</f>
        <v>0</v>
      </c>
      <c r="C3" s="74"/>
      <c r="D3" s="74"/>
      <c r="E3" s="74"/>
      <c r="F3" s="74"/>
      <c r="G3" s="74"/>
      <c r="H3" s="74"/>
      <c r="I3" s="74"/>
      <c r="J3" s="74"/>
      <c r="K3" s="75" t="s">
        <v>135</v>
      </c>
      <c r="L3" s="75"/>
      <c r="M3" s="4"/>
      <c r="N3" s="4"/>
      <c r="O3" s="4"/>
      <c r="AA3" s="3"/>
    </row>
    <row r="4" spans="1:28" ht="15" customHeight="1">
      <c r="A4" s="4"/>
      <c r="B4" s="74"/>
      <c r="C4" s="74"/>
      <c r="D4" s="74"/>
      <c r="E4" s="74"/>
      <c r="F4" s="74"/>
      <c r="G4" s="74"/>
      <c r="H4" s="74"/>
      <c r="I4" s="74"/>
      <c r="J4" s="74"/>
      <c r="K4" s="75"/>
      <c r="L4" s="75"/>
      <c r="M4" s="35"/>
      <c r="N4" s="33"/>
      <c r="O4" s="4"/>
      <c r="P4" s="4" t="s">
        <v>1</v>
      </c>
      <c r="AA4" s="3"/>
    </row>
    <row r="5" spans="1:28">
      <c r="A5" s="4"/>
      <c r="B5" s="4"/>
      <c r="C5" s="35"/>
      <c r="D5" s="35"/>
      <c r="E5" s="35"/>
      <c r="F5" s="35"/>
      <c r="G5" s="35"/>
      <c r="H5" s="35"/>
      <c r="I5" s="35"/>
      <c r="J5" s="35"/>
      <c r="K5" s="35"/>
      <c r="L5" s="35"/>
      <c r="M5" s="35"/>
      <c r="N5" s="33"/>
      <c r="O5" s="4"/>
      <c r="P5" s="4" t="s">
        <v>2</v>
      </c>
      <c r="Q5" s="4"/>
      <c r="R5" s="4"/>
      <c r="S5" s="4"/>
      <c r="T5" s="4"/>
      <c r="U5" s="4"/>
      <c r="V5" s="4"/>
      <c r="W5" s="4"/>
      <c r="X5" s="3"/>
      <c r="Y5" s="4"/>
      <c r="Z5" s="4"/>
      <c r="AA5" s="4"/>
    </row>
    <row r="6" spans="1:28" ht="19.5" customHeight="1">
      <c r="A6" s="4"/>
      <c r="B6" s="4"/>
      <c r="C6" s="35"/>
      <c r="D6" s="35"/>
      <c r="E6" s="35"/>
      <c r="F6" s="35"/>
      <c r="G6" s="35"/>
      <c r="H6" s="35"/>
      <c r="I6" s="35"/>
      <c r="J6" s="35"/>
      <c r="K6" s="35"/>
      <c r="L6" s="35"/>
      <c r="M6" s="35"/>
      <c r="N6" s="33"/>
      <c r="O6" s="4"/>
      <c r="P6" s="4" t="s">
        <v>137</v>
      </c>
      <c r="Q6" s="3"/>
      <c r="R6" s="3"/>
      <c r="S6" s="3"/>
      <c r="T6" s="3"/>
      <c r="U6" s="3"/>
      <c r="V6" s="3"/>
      <c r="W6" s="3"/>
      <c r="X6" s="3"/>
      <c r="Y6" s="4"/>
      <c r="Z6" s="4"/>
      <c r="AA6" s="4"/>
    </row>
    <row r="7" spans="1:28" ht="15" customHeight="1">
      <c r="A7" s="4"/>
      <c r="B7" s="4"/>
      <c r="C7" s="36"/>
      <c r="D7" s="36"/>
      <c r="E7" s="36"/>
      <c r="F7" s="36"/>
      <c r="G7" s="36"/>
      <c r="H7" s="36"/>
      <c r="I7" s="36"/>
      <c r="J7" s="36"/>
      <c r="K7" s="36"/>
      <c r="L7" s="36"/>
      <c r="M7" s="36"/>
      <c r="N7" s="34"/>
      <c r="O7" s="4"/>
      <c r="P7" s="72" t="s">
        <v>3</v>
      </c>
      <c r="Q7" s="72"/>
      <c r="R7" s="72"/>
      <c r="S7" s="4" t="s">
        <v>4</v>
      </c>
      <c r="T7" s="4"/>
      <c r="U7" s="4"/>
      <c r="V7" s="73" t="s">
        <v>136</v>
      </c>
      <c r="W7" s="73"/>
      <c r="X7" s="73"/>
      <c r="Y7" s="73"/>
      <c r="Z7" s="73"/>
      <c r="AA7" s="4"/>
    </row>
    <row r="8" spans="1:28" ht="15" customHeight="1">
      <c r="A8" s="4"/>
      <c r="B8" s="4"/>
      <c r="C8" s="34"/>
      <c r="D8" s="34"/>
      <c r="E8" s="34"/>
      <c r="F8" s="34"/>
      <c r="G8" s="34"/>
      <c r="H8" s="34"/>
      <c r="I8" s="34"/>
      <c r="J8" s="34"/>
      <c r="K8" s="34"/>
      <c r="L8" s="34"/>
      <c r="M8" s="34"/>
      <c r="N8" s="34"/>
      <c r="O8" s="4"/>
      <c r="P8" s="72" t="s">
        <v>5</v>
      </c>
      <c r="Q8" s="72"/>
      <c r="R8" s="72"/>
      <c r="S8" s="4" t="s">
        <v>6</v>
      </c>
      <c r="T8" s="4"/>
      <c r="U8" s="4"/>
      <c r="V8" s="73"/>
      <c r="W8" s="73"/>
      <c r="X8" s="73"/>
      <c r="Y8" s="73"/>
      <c r="Z8" s="73"/>
      <c r="AA8" s="4"/>
    </row>
    <row r="9" spans="1:28">
      <c r="A9" s="4"/>
      <c r="B9" s="4"/>
      <c r="C9" s="4"/>
      <c r="D9" s="4"/>
      <c r="E9" s="4"/>
      <c r="F9" s="4"/>
      <c r="G9" s="4"/>
      <c r="H9" s="4"/>
      <c r="I9" s="4"/>
      <c r="J9" s="4"/>
      <c r="K9" s="4"/>
      <c r="L9" s="4"/>
      <c r="M9" s="4"/>
      <c r="N9" s="4"/>
      <c r="O9" s="4"/>
      <c r="P9" s="4"/>
      <c r="Q9" s="4"/>
      <c r="R9" s="4"/>
      <c r="S9" s="4"/>
      <c r="T9" s="4"/>
      <c r="U9" s="4"/>
      <c r="V9" s="37"/>
      <c r="W9" s="37"/>
      <c r="X9" s="37"/>
      <c r="Y9" s="37"/>
      <c r="Z9" s="3"/>
      <c r="AA9" s="4"/>
    </row>
    <row r="10" spans="1:28" ht="16.8" thickBot="1">
      <c r="A10" s="4"/>
      <c r="B10" s="4" t="s">
        <v>7</v>
      </c>
      <c r="C10" s="4"/>
      <c r="D10" s="4"/>
      <c r="E10" s="4"/>
      <c r="F10" s="4"/>
      <c r="G10" s="4"/>
      <c r="H10" s="4"/>
      <c r="I10" s="4"/>
      <c r="J10" s="4"/>
      <c r="K10" s="4"/>
      <c r="L10" s="4"/>
      <c r="M10" s="4"/>
      <c r="N10" s="4"/>
      <c r="O10" s="4"/>
      <c r="P10" s="4"/>
      <c r="Q10" s="4"/>
      <c r="R10" s="4"/>
      <c r="S10" s="4"/>
      <c r="T10" s="4"/>
      <c r="U10" s="4"/>
      <c r="V10" s="4"/>
      <c r="W10" s="4"/>
      <c r="X10" s="4"/>
      <c r="Y10" s="3"/>
      <c r="Z10" s="3"/>
      <c r="AA10" s="4"/>
    </row>
    <row r="11" spans="1:28" ht="16.8" thickBot="1">
      <c r="A11" s="4"/>
      <c r="B11" s="4"/>
      <c r="C11" s="4"/>
      <c r="D11" s="4"/>
      <c r="E11" s="4"/>
      <c r="F11" s="4"/>
      <c r="G11" s="4"/>
      <c r="H11" s="4"/>
      <c r="I11" s="4"/>
      <c r="J11" s="4"/>
      <c r="K11" s="4"/>
      <c r="L11" s="4"/>
      <c r="M11" s="4"/>
      <c r="N11" s="4"/>
      <c r="O11" s="63" t="s">
        <v>8</v>
      </c>
      <c r="P11" s="64"/>
      <c r="Q11" s="64"/>
      <c r="R11" s="65"/>
      <c r="S11" s="66">
        <f>T26</f>
        <v>0</v>
      </c>
      <c r="T11" s="66"/>
      <c r="U11" s="66"/>
      <c r="V11" s="66"/>
      <c r="W11" s="66"/>
      <c r="X11" s="66"/>
      <c r="Y11" s="67"/>
      <c r="Z11" s="6"/>
      <c r="AA11" s="4"/>
    </row>
    <row r="12" spans="1:28">
      <c r="A12" s="4"/>
      <c r="B12" s="4"/>
      <c r="C12" s="4"/>
      <c r="D12" s="4"/>
      <c r="E12" s="4"/>
      <c r="F12" s="4"/>
      <c r="G12" s="4"/>
      <c r="H12" s="4"/>
      <c r="I12" s="4"/>
      <c r="J12" s="4"/>
      <c r="K12" s="4"/>
      <c r="L12" s="4"/>
      <c r="M12" s="4"/>
      <c r="N12" s="4"/>
      <c r="O12" s="4"/>
      <c r="P12" s="4"/>
      <c r="Q12" s="4"/>
      <c r="R12" s="4"/>
      <c r="S12" s="4"/>
      <c r="T12" s="7"/>
      <c r="U12" s="4"/>
      <c r="V12" s="4"/>
      <c r="W12" s="4"/>
      <c r="X12" s="4"/>
      <c r="Y12" s="3"/>
      <c r="Z12" s="3"/>
      <c r="AA12" s="4"/>
    </row>
    <row r="13" spans="1:28" ht="18">
      <c r="A13" s="4"/>
      <c r="B13" s="4"/>
      <c r="C13" s="4"/>
      <c r="D13" s="4"/>
      <c r="E13" s="4"/>
      <c r="F13" s="4"/>
      <c r="G13" s="4"/>
      <c r="H13" s="4"/>
      <c r="I13" s="4"/>
      <c r="J13" s="4"/>
      <c r="K13" s="4"/>
      <c r="L13" s="4"/>
      <c r="M13" s="4"/>
      <c r="N13" s="8" t="s">
        <v>9</v>
      </c>
      <c r="O13" s="4"/>
      <c r="P13" s="4"/>
      <c r="Q13" s="4"/>
      <c r="R13" s="4"/>
      <c r="S13" s="4"/>
      <c r="T13" s="4"/>
      <c r="U13" s="4"/>
      <c r="V13" s="4"/>
      <c r="W13" s="4"/>
      <c r="X13" s="4"/>
      <c r="Y13" s="4"/>
      <c r="Z13" s="4"/>
      <c r="AA13" s="4"/>
    </row>
    <row r="14" spans="1:28">
      <c r="A14" s="4"/>
      <c r="B14" s="4"/>
      <c r="C14" s="4"/>
      <c r="D14" s="4"/>
      <c r="E14" s="4"/>
      <c r="F14" s="4"/>
      <c r="G14" s="4"/>
      <c r="H14" s="4"/>
      <c r="I14" s="4"/>
      <c r="J14" s="4"/>
      <c r="K14" s="4"/>
      <c r="L14" s="4"/>
      <c r="M14" s="4"/>
      <c r="N14" s="4"/>
      <c r="O14" s="4"/>
      <c r="P14" s="4"/>
      <c r="Q14" s="4"/>
      <c r="R14" s="4"/>
      <c r="S14" s="4"/>
      <c r="T14" s="4"/>
      <c r="U14" s="4"/>
      <c r="V14" s="4"/>
      <c r="W14" s="4"/>
      <c r="X14" s="4"/>
      <c r="Y14" s="3"/>
      <c r="Z14" s="3"/>
      <c r="AA14" s="4"/>
    </row>
    <row r="15" spans="1:28" ht="18.600000000000001" customHeight="1">
      <c r="A15" s="4"/>
      <c r="B15" s="38"/>
      <c r="C15" s="38"/>
      <c r="D15" s="38"/>
      <c r="E15" s="38"/>
      <c r="F15" s="39"/>
      <c r="G15" s="39"/>
      <c r="H15" s="39"/>
      <c r="I15" s="39"/>
      <c r="J15" s="39"/>
      <c r="K15" s="39"/>
      <c r="L15" s="39"/>
      <c r="M15" s="39"/>
      <c r="N15" s="39"/>
      <c r="O15" s="39"/>
      <c r="P15" s="39"/>
      <c r="Q15" s="39"/>
      <c r="R15" s="40"/>
      <c r="S15" s="40"/>
      <c r="T15" s="40"/>
      <c r="U15" s="40"/>
      <c r="V15" s="40"/>
      <c r="W15" s="40"/>
      <c r="X15" s="40"/>
      <c r="Y15" s="40"/>
      <c r="Z15" s="3"/>
      <c r="AA15" s="4"/>
      <c r="AB15" s="31"/>
    </row>
    <row r="16" spans="1:28" ht="34.200000000000003" customHeight="1">
      <c r="A16" s="4"/>
      <c r="B16" s="69" t="s">
        <v>140</v>
      </c>
      <c r="C16" s="69"/>
      <c r="D16" s="69"/>
      <c r="E16" s="69"/>
      <c r="F16" s="69"/>
      <c r="G16" s="69"/>
      <c r="H16" s="69"/>
      <c r="I16" s="69"/>
      <c r="J16" s="69"/>
      <c r="K16" s="69"/>
      <c r="L16" s="69"/>
      <c r="M16" s="69"/>
      <c r="N16" s="69"/>
      <c r="O16" s="69"/>
      <c r="P16" s="69"/>
      <c r="Q16" s="69"/>
      <c r="R16" s="69"/>
      <c r="S16" s="69"/>
      <c r="T16" s="69"/>
      <c r="U16" s="69"/>
      <c r="V16" s="69"/>
      <c r="W16" s="69"/>
      <c r="X16" s="69"/>
      <c r="Y16" s="69"/>
      <c r="Z16" s="3"/>
      <c r="AA16" s="4"/>
      <c r="AB16" s="31"/>
    </row>
    <row r="17" spans="1:28" ht="29.55" customHeight="1">
      <c r="A17" s="4"/>
      <c r="B17" s="68" t="s">
        <v>10</v>
      </c>
      <c r="C17" s="68"/>
      <c r="D17" s="68"/>
      <c r="E17" s="68"/>
      <c r="F17" s="68"/>
      <c r="G17" s="68"/>
      <c r="H17" s="68"/>
      <c r="I17" s="68"/>
      <c r="J17" s="68"/>
      <c r="K17" s="68"/>
      <c r="L17" s="68"/>
      <c r="M17" s="68" t="s">
        <v>11</v>
      </c>
      <c r="N17" s="68"/>
      <c r="O17" s="68"/>
      <c r="P17" s="68"/>
      <c r="Q17" s="68" t="s">
        <v>12</v>
      </c>
      <c r="R17" s="68"/>
      <c r="S17" s="68"/>
      <c r="T17" s="68" t="s">
        <v>13</v>
      </c>
      <c r="U17" s="68"/>
      <c r="V17" s="68"/>
      <c r="W17" s="68"/>
      <c r="X17" s="68"/>
      <c r="Y17" s="68"/>
      <c r="Z17" s="3"/>
      <c r="AA17" s="4"/>
      <c r="AB17" s="31"/>
    </row>
    <row r="18" spans="1:28" ht="29.55" customHeight="1">
      <c r="A18" s="4"/>
      <c r="B18" s="76" t="str">
        <f>IFERROR(申請用シート!A18,"")</f>
        <v/>
      </c>
      <c r="C18" s="76"/>
      <c r="D18" s="76"/>
      <c r="E18" s="76"/>
      <c r="F18" s="76"/>
      <c r="G18" s="76"/>
      <c r="H18" s="76"/>
      <c r="I18" s="76"/>
      <c r="J18" s="76"/>
      <c r="K18" s="76"/>
      <c r="L18" s="76"/>
      <c r="M18" s="54" t="str">
        <f>IFERROR(申請用シート!G18,"")</f>
        <v/>
      </c>
      <c r="N18" s="54"/>
      <c r="O18" s="54"/>
      <c r="P18" s="46" t="str">
        <f>IF(M18="","","円")</f>
        <v/>
      </c>
      <c r="Q18" s="55">
        <f>IFERROR(申請用シート!H18,"")</f>
        <v>0</v>
      </c>
      <c r="R18" s="55"/>
      <c r="S18" s="47" t="str">
        <f>IFERROR(VLOOKUP(見積書!B18,各費用一覧!$B:$D,3,FALSE),"")</f>
        <v/>
      </c>
      <c r="T18" s="56" t="str">
        <f>申請用シート!I18</f>
        <v/>
      </c>
      <c r="U18" s="56"/>
      <c r="V18" s="56"/>
      <c r="W18" s="56"/>
      <c r="X18" s="56"/>
      <c r="Y18" s="41" t="str">
        <f>IF(T18="","","円")</f>
        <v/>
      </c>
      <c r="Z18" s="9"/>
      <c r="AA18" s="4"/>
    </row>
    <row r="19" spans="1:28" ht="29.55" customHeight="1">
      <c r="A19" s="4"/>
      <c r="B19" s="76" t="str">
        <f>IFERROR(申請用シート!A19,"")</f>
        <v/>
      </c>
      <c r="C19" s="76"/>
      <c r="D19" s="76"/>
      <c r="E19" s="76"/>
      <c r="F19" s="76"/>
      <c r="G19" s="76"/>
      <c r="H19" s="76"/>
      <c r="I19" s="76"/>
      <c r="J19" s="76"/>
      <c r="K19" s="76"/>
      <c r="L19" s="76"/>
      <c r="M19" s="54" t="str">
        <f>IFERROR(申請用シート!G19,"")</f>
        <v/>
      </c>
      <c r="N19" s="54"/>
      <c r="O19" s="54"/>
      <c r="P19" s="46" t="str">
        <f t="shared" ref="P19:P25" si="0">IF(M19="","","円")</f>
        <v/>
      </c>
      <c r="Q19" s="55">
        <f>IFERROR(申請用シート!H19,"")</f>
        <v>0</v>
      </c>
      <c r="R19" s="55"/>
      <c r="S19" s="47" t="str">
        <f>IFERROR(VLOOKUP(見積書!B19,各費用一覧!$B:$D,3,FALSE),"")</f>
        <v/>
      </c>
      <c r="T19" s="56" t="str">
        <f>申請用シート!I19</f>
        <v/>
      </c>
      <c r="U19" s="56"/>
      <c r="V19" s="56"/>
      <c r="W19" s="56"/>
      <c r="X19" s="56"/>
      <c r="Y19" s="41" t="str">
        <f t="shared" ref="Y19:Y25" si="1">IF(T19="","","円")</f>
        <v/>
      </c>
      <c r="Z19" s="9"/>
      <c r="AA19" s="4"/>
    </row>
    <row r="20" spans="1:28" ht="29.55" customHeight="1">
      <c r="A20" s="4"/>
      <c r="B20" s="76" t="str">
        <f>IFERROR(申請用シート!A20,"")</f>
        <v/>
      </c>
      <c r="C20" s="76"/>
      <c r="D20" s="76"/>
      <c r="E20" s="76"/>
      <c r="F20" s="76"/>
      <c r="G20" s="76"/>
      <c r="H20" s="76"/>
      <c r="I20" s="76"/>
      <c r="J20" s="76"/>
      <c r="K20" s="76"/>
      <c r="L20" s="76"/>
      <c r="M20" s="54" t="str">
        <f>IFERROR(申請用シート!G20,"")</f>
        <v/>
      </c>
      <c r="N20" s="54"/>
      <c r="O20" s="54"/>
      <c r="P20" s="46" t="str">
        <f t="shared" si="0"/>
        <v/>
      </c>
      <c r="Q20" s="55">
        <f>IFERROR(申請用シート!H20,"")</f>
        <v>0</v>
      </c>
      <c r="R20" s="55"/>
      <c r="S20" s="47" t="str">
        <f>IFERROR(VLOOKUP(見積書!B20,各費用一覧!$B:$D,3,FALSE),"")</f>
        <v/>
      </c>
      <c r="T20" s="56" t="str">
        <f>申請用シート!I20</f>
        <v/>
      </c>
      <c r="U20" s="56"/>
      <c r="V20" s="56"/>
      <c r="W20" s="56"/>
      <c r="X20" s="56"/>
      <c r="Y20" s="41" t="str">
        <f t="shared" si="1"/>
        <v/>
      </c>
      <c r="Z20" s="9"/>
      <c r="AA20" s="4"/>
    </row>
    <row r="21" spans="1:28" ht="29.55" customHeight="1">
      <c r="A21" s="4"/>
      <c r="B21" s="53" t="str">
        <f>IFERROR(申請用シート!A21,"")</f>
        <v/>
      </c>
      <c r="C21" s="53"/>
      <c r="D21" s="53"/>
      <c r="E21" s="53"/>
      <c r="F21" s="53"/>
      <c r="G21" s="53"/>
      <c r="H21" s="53"/>
      <c r="I21" s="53"/>
      <c r="J21" s="53"/>
      <c r="K21" s="53"/>
      <c r="L21" s="53"/>
      <c r="M21" s="54" t="str">
        <f>IFERROR(申請用シート!G21,"")</f>
        <v/>
      </c>
      <c r="N21" s="54"/>
      <c r="O21" s="54"/>
      <c r="P21" s="46" t="str">
        <f t="shared" si="0"/>
        <v/>
      </c>
      <c r="Q21" s="55">
        <f>IFERROR(申請用シート!H21,"")</f>
        <v>0</v>
      </c>
      <c r="R21" s="55"/>
      <c r="S21" s="47" t="str">
        <f>IFERROR(VLOOKUP(見積書!B21,各費用一覧!$B:$D,3,FALSE),"")</f>
        <v/>
      </c>
      <c r="T21" s="56" t="str">
        <f>申請用シート!I21</f>
        <v/>
      </c>
      <c r="U21" s="56"/>
      <c r="V21" s="56"/>
      <c r="W21" s="56"/>
      <c r="X21" s="56"/>
      <c r="Y21" s="41" t="str">
        <f t="shared" si="1"/>
        <v/>
      </c>
      <c r="Z21" s="9"/>
      <c r="AA21" s="4"/>
    </row>
    <row r="22" spans="1:28" ht="29.55" customHeight="1">
      <c r="A22" s="4"/>
      <c r="B22" s="53" t="str">
        <f>IFERROR(申請用シート!A22,"")</f>
        <v/>
      </c>
      <c r="C22" s="53"/>
      <c r="D22" s="53"/>
      <c r="E22" s="53"/>
      <c r="F22" s="53"/>
      <c r="G22" s="53"/>
      <c r="H22" s="53"/>
      <c r="I22" s="53"/>
      <c r="J22" s="53"/>
      <c r="K22" s="53"/>
      <c r="L22" s="53"/>
      <c r="M22" s="54" t="str">
        <f>IFERROR(申請用シート!G22,"")</f>
        <v/>
      </c>
      <c r="N22" s="54"/>
      <c r="O22" s="54"/>
      <c r="P22" s="46" t="str">
        <f t="shared" si="0"/>
        <v/>
      </c>
      <c r="Q22" s="55">
        <f>IFERROR(申請用シート!H22,"")</f>
        <v>0</v>
      </c>
      <c r="R22" s="55"/>
      <c r="S22" s="47" t="str">
        <f>IFERROR(VLOOKUP(見積書!B22,各費用一覧!$B:$D,3,FALSE),"")</f>
        <v/>
      </c>
      <c r="T22" s="56" t="str">
        <f>申請用シート!I22</f>
        <v/>
      </c>
      <c r="U22" s="56"/>
      <c r="V22" s="56"/>
      <c r="W22" s="56"/>
      <c r="X22" s="56"/>
      <c r="Y22" s="41" t="str">
        <f t="shared" si="1"/>
        <v/>
      </c>
      <c r="Z22" s="9"/>
      <c r="AA22" s="4"/>
    </row>
    <row r="23" spans="1:28" ht="29.55" customHeight="1">
      <c r="A23" s="4"/>
      <c r="B23" s="53" t="str">
        <f>IFERROR(申請用シート!A23,"")</f>
        <v/>
      </c>
      <c r="C23" s="53"/>
      <c r="D23" s="53"/>
      <c r="E23" s="53"/>
      <c r="F23" s="53"/>
      <c r="G23" s="53"/>
      <c r="H23" s="53"/>
      <c r="I23" s="53"/>
      <c r="J23" s="53"/>
      <c r="K23" s="53"/>
      <c r="L23" s="53"/>
      <c r="M23" s="54" t="str">
        <f>IFERROR(申請用シート!G23,"")</f>
        <v/>
      </c>
      <c r="N23" s="54"/>
      <c r="O23" s="54"/>
      <c r="P23" s="46" t="str">
        <f t="shared" si="0"/>
        <v/>
      </c>
      <c r="Q23" s="55">
        <f>IFERROR(申請用シート!H23,"")</f>
        <v>0</v>
      </c>
      <c r="R23" s="55"/>
      <c r="S23" s="47" t="str">
        <f>IFERROR(VLOOKUP(見積書!B23,各費用一覧!$B:$D,3,FALSE),"")</f>
        <v/>
      </c>
      <c r="T23" s="56" t="str">
        <f>申請用シート!I23</f>
        <v/>
      </c>
      <c r="U23" s="56"/>
      <c r="V23" s="56"/>
      <c r="W23" s="56"/>
      <c r="X23" s="56"/>
      <c r="Y23" s="41" t="str">
        <f t="shared" si="1"/>
        <v/>
      </c>
      <c r="Z23" s="9"/>
      <c r="AA23" s="4"/>
    </row>
    <row r="24" spans="1:28" ht="29.55" customHeight="1">
      <c r="A24" s="4"/>
      <c r="B24" s="53" t="str">
        <f>IFERROR(申請用シート!A24,"")</f>
        <v/>
      </c>
      <c r="C24" s="53"/>
      <c r="D24" s="53"/>
      <c r="E24" s="53"/>
      <c r="F24" s="53"/>
      <c r="G24" s="53"/>
      <c r="H24" s="53"/>
      <c r="I24" s="53"/>
      <c r="J24" s="53"/>
      <c r="K24" s="53"/>
      <c r="L24" s="53"/>
      <c r="M24" s="54" t="str">
        <f>IFERROR(申請用シート!G24,"")</f>
        <v/>
      </c>
      <c r="N24" s="54"/>
      <c r="O24" s="54"/>
      <c r="P24" s="46" t="str">
        <f t="shared" si="0"/>
        <v/>
      </c>
      <c r="Q24" s="55">
        <f>IFERROR(申請用シート!H24,"")</f>
        <v>0</v>
      </c>
      <c r="R24" s="55"/>
      <c r="S24" s="47" t="str">
        <f>IFERROR(VLOOKUP(見積書!B24,各費用一覧!$B:$D,3,FALSE),"")</f>
        <v/>
      </c>
      <c r="T24" s="56" t="str">
        <f>申請用シート!I24</f>
        <v/>
      </c>
      <c r="U24" s="56"/>
      <c r="V24" s="56"/>
      <c r="W24" s="56"/>
      <c r="X24" s="56"/>
      <c r="Y24" s="41" t="str">
        <f t="shared" si="1"/>
        <v/>
      </c>
      <c r="Z24" s="9"/>
      <c r="AA24" s="4"/>
    </row>
    <row r="25" spans="1:28" ht="29.55" customHeight="1">
      <c r="A25" s="4"/>
      <c r="B25" s="53" t="str">
        <f>IFERROR(申請用シート!A25,"")</f>
        <v/>
      </c>
      <c r="C25" s="53"/>
      <c r="D25" s="53"/>
      <c r="E25" s="53"/>
      <c r="F25" s="53"/>
      <c r="G25" s="53"/>
      <c r="H25" s="53"/>
      <c r="I25" s="53"/>
      <c r="J25" s="53"/>
      <c r="K25" s="53"/>
      <c r="L25" s="53"/>
      <c r="M25" s="54" t="str">
        <f>IFERROR(申請用シート!G25,"")</f>
        <v/>
      </c>
      <c r="N25" s="54"/>
      <c r="O25" s="54"/>
      <c r="P25" s="46" t="str">
        <f t="shared" si="0"/>
        <v/>
      </c>
      <c r="Q25" s="55">
        <f>IFERROR(申請用シート!H25,"")</f>
        <v>0</v>
      </c>
      <c r="R25" s="55"/>
      <c r="S25" s="47" t="str">
        <f>IFERROR(VLOOKUP(見積書!B25,各費用一覧!$B:$D,3,FALSE),"")</f>
        <v/>
      </c>
      <c r="T25" s="56" t="str">
        <f>申請用シート!I25</f>
        <v/>
      </c>
      <c r="U25" s="56"/>
      <c r="V25" s="56"/>
      <c r="W25" s="56"/>
      <c r="X25" s="56"/>
      <c r="Y25" s="41" t="str">
        <f t="shared" si="1"/>
        <v/>
      </c>
      <c r="Z25" s="9"/>
      <c r="AA25" s="4"/>
    </row>
    <row r="26" spans="1:28" ht="29.55" customHeight="1">
      <c r="A26" s="4"/>
      <c r="B26" s="57" t="s">
        <v>14</v>
      </c>
      <c r="C26" s="57"/>
      <c r="D26" s="57"/>
      <c r="E26" s="57"/>
      <c r="F26" s="57"/>
      <c r="G26" s="57"/>
      <c r="H26" s="57"/>
      <c r="I26" s="57"/>
      <c r="J26" s="57"/>
      <c r="K26" s="57"/>
      <c r="L26" s="57"/>
      <c r="M26" s="57"/>
      <c r="N26" s="57"/>
      <c r="O26" s="57"/>
      <c r="P26" s="57"/>
      <c r="Q26" s="57"/>
      <c r="R26" s="57"/>
      <c r="S26" s="57"/>
      <c r="T26" s="58">
        <f>SUM(T18:X25)</f>
        <v>0</v>
      </c>
      <c r="U26" s="58"/>
      <c r="V26" s="58"/>
      <c r="W26" s="58"/>
      <c r="X26" s="58"/>
      <c r="Y26" s="41" t="s">
        <v>15</v>
      </c>
      <c r="Z26" s="9"/>
      <c r="AA26" s="4"/>
    </row>
    <row r="27" spans="1:28" ht="29.55" customHeight="1">
      <c r="A27" s="4"/>
      <c r="B27" s="57" t="s">
        <v>16</v>
      </c>
      <c r="C27" s="57"/>
      <c r="D27" s="57"/>
      <c r="E27" s="57"/>
      <c r="F27" s="57"/>
      <c r="G27" s="57"/>
      <c r="H27" s="57"/>
      <c r="I27" s="57"/>
      <c r="J27" s="57"/>
      <c r="K27" s="57"/>
      <c r="L27" s="57"/>
      <c r="M27" s="57"/>
      <c r="N27" s="57"/>
      <c r="O27" s="57"/>
      <c r="P27" s="57"/>
      <c r="Q27" s="57"/>
      <c r="R27" s="57"/>
      <c r="S27" s="57"/>
      <c r="T27" s="56">
        <f>ROUND(T26-(T26/(1+0.1)),0)</f>
        <v>0</v>
      </c>
      <c r="U27" s="56"/>
      <c r="V27" s="56"/>
      <c r="W27" s="56"/>
      <c r="X27" s="56"/>
      <c r="Y27" s="41" t="s">
        <v>15</v>
      </c>
      <c r="Z27" s="9"/>
      <c r="AA27" s="4"/>
    </row>
    <row r="28" spans="1:28" ht="30" customHeight="1">
      <c r="A28" s="4"/>
      <c r="B28" s="51" t="str">
        <f>申請用シート!A26</f>
        <v>備考：</v>
      </c>
      <c r="C28" s="51"/>
      <c r="D28" s="51"/>
      <c r="E28" s="51"/>
      <c r="F28" s="51"/>
      <c r="G28" s="51"/>
      <c r="H28" s="51"/>
      <c r="I28" s="51"/>
      <c r="J28" s="51"/>
      <c r="K28" s="51"/>
      <c r="L28" s="51"/>
      <c r="M28" s="51"/>
      <c r="N28" s="51"/>
      <c r="O28" s="51"/>
      <c r="P28" s="51"/>
      <c r="Q28" s="51"/>
      <c r="R28" s="51"/>
      <c r="S28" s="51"/>
      <c r="T28" s="51"/>
      <c r="U28" s="51"/>
      <c r="V28" s="51"/>
      <c r="W28" s="51"/>
      <c r="X28" s="51"/>
      <c r="Y28" s="51"/>
      <c r="Z28" s="10"/>
      <c r="AA28" s="4"/>
    </row>
    <row r="29" spans="1:28" ht="18" customHeight="1">
      <c r="A29" s="4"/>
      <c r="B29" s="44"/>
      <c r="C29" s="3"/>
      <c r="D29" s="45"/>
      <c r="E29" s="45"/>
      <c r="F29" s="45"/>
      <c r="G29" s="45"/>
      <c r="H29" s="45"/>
      <c r="I29" s="45"/>
      <c r="J29" s="45"/>
      <c r="K29" s="45"/>
      <c r="L29" s="45"/>
      <c r="M29" s="45"/>
      <c r="N29" s="45"/>
      <c r="O29" s="45"/>
      <c r="P29" s="45"/>
      <c r="Q29" s="45"/>
      <c r="R29" s="45"/>
      <c r="S29" s="45"/>
      <c r="T29" s="45"/>
      <c r="U29" s="45"/>
      <c r="V29" s="45"/>
      <c r="W29" s="45"/>
      <c r="X29" s="45"/>
      <c r="Y29" s="45"/>
      <c r="Z29" s="10"/>
      <c r="AA29" s="4"/>
    </row>
    <row r="30" spans="1:28" ht="20.399999999999999" customHeight="1">
      <c r="A30" s="4"/>
      <c r="B30" s="62" t="s">
        <v>138</v>
      </c>
      <c r="C30" s="62"/>
      <c r="D30" s="62"/>
      <c r="E30" s="62"/>
      <c r="F30" s="62"/>
      <c r="G30" s="62"/>
      <c r="H30" s="62"/>
      <c r="I30" s="62"/>
      <c r="J30" s="62"/>
      <c r="K30" s="62"/>
      <c r="L30" s="62"/>
      <c r="M30" s="62"/>
      <c r="N30" s="59">
        <f>申請用シート!A11</f>
        <v>0</v>
      </c>
      <c r="O30" s="59"/>
      <c r="P30" s="59"/>
      <c r="Q30" s="59"/>
      <c r="R30" s="59"/>
      <c r="S30" s="60"/>
      <c r="T30" s="48">
        <f>申請用シート!C11</f>
        <v>0</v>
      </c>
      <c r="U30" s="49"/>
      <c r="V30" s="49"/>
      <c r="W30" s="49"/>
      <c r="X30" s="49"/>
      <c r="Y30" s="49"/>
      <c r="Z30" s="3"/>
      <c r="AA30" s="4"/>
      <c r="AB30" s="31"/>
    </row>
    <row r="31" spans="1:28" ht="20.399999999999999" customHeight="1">
      <c r="A31" s="4"/>
      <c r="B31" s="62" t="s">
        <v>139</v>
      </c>
      <c r="C31" s="62"/>
      <c r="D31" s="62"/>
      <c r="E31" s="62"/>
      <c r="F31" s="62"/>
      <c r="G31" s="62"/>
      <c r="H31" s="62"/>
      <c r="I31" s="62"/>
      <c r="J31" s="62"/>
      <c r="K31" s="62"/>
      <c r="L31" s="62"/>
      <c r="M31" s="62"/>
      <c r="N31" s="49">
        <f>申請用シート!A14</f>
        <v>0</v>
      </c>
      <c r="O31" s="49"/>
      <c r="P31" s="49"/>
      <c r="Q31" s="49"/>
      <c r="R31" s="49"/>
      <c r="S31" s="61"/>
      <c r="T31" s="50">
        <f>申請用シート!C14</f>
        <v>0</v>
      </c>
      <c r="U31" s="49"/>
      <c r="V31" s="49"/>
      <c r="W31" s="49"/>
      <c r="X31" s="49"/>
      <c r="Y31" s="49"/>
      <c r="Z31" s="3"/>
      <c r="AA31" s="4"/>
      <c r="AB31" s="31"/>
    </row>
    <row r="32" spans="1:28" ht="27" customHeight="1">
      <c r="A32" s="11"/>
      <c r="B32" s="52" t="s">
        <v>17</v>
      </c>
      <c r="C32" s="52"/>
      <c r="D32" s="52"/>
      <c r="E32" s="52"/>
      <c r="F32" s="52"/>
      <c r="G32" s="52"/>
      <c r="H32" s="52"/>
      <c r="I32" s="52"/>
      <c r="J32" s="52"/>
      <c r="K32" s="52"/>
      <c r="L32" s="52"/>
      <c r="M32" s="52"/>
      <c r="N32" s="52"/>
      <c r="O32" s="52"/>
      <c r="P32" s="52"/>
      <c r="Q32" s="52"/>
      <c r="R32" s="52"/>
      <c r="S32" s="52"/>
      <c r="T32" s="52"/>
      <c r="U32" s="52"/>
      <c r="V32" s="52"/>
      <c r="W32" s="52"/>
      <c r="X32" s="52"/>
      <c r="Y32" s="52"/>
      <c r="Z32" s="3"/>
      <c r="AA32" s="4"/>
    </row>
    <row r="33" spans="27:27">
      <c r="AA33" s="4"/>
    </row>
    <row r="34" spans="27:27">
      <c r="AA34" s="3"/>
    </row>
  </sheetData>
  <mergeCells count="58">
    <mergeCell ref="T21:X21"/>
    <mergeCell ref="Q21:R21"/>
    <mergeCell ref="M21:O21"/>
    <mergeCell ref="B21:L21"/>
    <mergeCell ref="B18:L18"/>
    <mergeCell ref="M18:O18"/>
    <mergeCell ref="Q18:R18"/>
    <mergeCell ref="T18:X18"/>
    <mergeCell ref="B19:L19"/>
    <mergeCell ref="M19:O19"/>
    <mergeCell ref="Q19:R19"/>
    <mergeCell ref="T19:X19"/>
    <mergeCell ref="M20:O20"/>
    <mergeCell ref="Q20:R20"/>
    <mergeCell ref="T20:X20"/>
    <mergeCell ref="B20:L20"/>
    <mergeCell ref="A1:Z1"/>
    <mergeCell ref="U2:Y2"/>
    <mergeCell ref="P7:R7"/>
    <mergeCell ref="V7:Z8"/>
    <mergeCell ref="P8:R8"/>
    <mergeCell ref="B3:J4"/>
    <mergeCell ref="K3:L4"/>
    <mergeCell ref="O11:R11"/>
    <mergeCell ref="S11:Y11"/>
    <mergeCell ref="B17:L17"/>
    <mergeCell ref="M17:P17"/>
    <mergeCell ref="Q17:S17"/>
    <mergeCell ref="T17:Y17"/>
    <mergeCell ref="B16:Y16"/>
    <mergeCell ref="T22:X22"/>
    <mergeCell ref="B23:L23"/>
    <mergeCell ref="M23:O23"/>
    <mergeCell ref="Q23:R23"/>
    <mergeCell ref="T23:X23"/>
    <mergeCell ref="N30:S30"/>
    <mergeCell ref="N31:S31"/>
    <mergeCell ref="B22:L22"/>
    <mergeCell ref="M22:O22"/>
    <mergeCell ref="Q22:R22"/>
    <mergeCell ref="B30:M30"/>
    <mergeCell ref="B31:M31"/>
    <mergeCell ref="T30:Y30"/>
    <mergeCell ref="T31:Y31"/>
    <mergeCell ref="B28:Y28"/>
    <mergeCell ref="B32:Y32"/>
    <mergeCell ref="B24:L24"/>
    <mergeCell ref="M24:O24"/>
    <mergeCell ref="Q24:R24"/>
    <mergeCell ref="T24:X24"/>
    <mergeCell ref="B25:L25"/>
    <mergeCell ref="M25:O25"/>
    <mergeCell ref="Q25:R25"/>
    <mergeCell ref="T25:X25"/>
    <mergeCell ref="B26:S26"/>
    <mergeCell ref="T26:X26"/>
    <mergeCell ref="B27:S27"/>
    <mergeCell ref="T27:X27"/>
  </mergeCells>
  <phoneticPr fontId="2"/>
  <printOptions horizontalCentered="1"/>
  <pageMargins left="0.39370078740157483" right="0.39370078740157483" top="0.98425196850393704" bottom="0.98425196850393704" header="0.31496062992125984" footer="0.31496062992125984"/>
  <pageSetup paperSize="9" scale="9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0D780-554B-4927-9FCC-7DABF0B4F9C2}">
  <dimension ref="A3:E11"/>
  <sheetViews>
    <sheetView workbookViewId="0">
      <selection activeCell="T20" sqref="T20:X20"/>
    </sheetView>
  </sheetViews>
  <sheetFormatPr defaultRowHeight="18"/>
  <cols>
    <col min="1" max="7" width="33.296875" customWidth="1"/>
  </cols>
  <sheetData>
    <row r="3" spans="1:5">
      <c r="A3" t="s">
        <v>26</v>
      </c>
      <c r="B3" t="s">
        <v>27</v>
      </c>
      <c r="C3" t="s">
        <v>28</v>
      </c>
      <c r="D3" t="s">
        <v>29</v>
      </c>
      <c r="E3" t="s">
        <v>30</v>
      </c>
    </row>
    <row r="4" spans="1:5">
      <c r="A4" t="s">
        <v>72</v>
      </c>
      <c r="B4" t="s">
        <v>76</v>
      </c>
      <c r="C4" t="s">
        <v>31</v>
      </c>
      <c r="D4" t="s">
        <v>32</v>
      </c>
      <c r="E4" t="s">
        <v>33</v>
      </c>
    </row>
    <row r="5" spans="1:5">
      <c r="A5" t="s">
        <v>73</v>
      </c>
      <c r="B5" t="s">
        <v>38</v>
      </c>
      <c r="C5" t="s">
        <v>34</v>
      </c>
      <c r="D5" t="s">
        <v>77</v>
      </c>
      <c r="E5" t="s">
        <v>35</v>
      </c>
    </row>
    <row r="6" spans="1:5">
      <c r="A6" t="s">
        <v>36</v>
      </c>
      <c r="B6" t="s">
        <v>44</v>
      </c>
      <c r="C6" t="s">
        <v>39</v>
      </c>
      <c r="D6" t="s">
        <v>40</v>
      </c>
      <c r="E6" t="s">
        <v>41</v>
      </c>
    </row>
    <row r="7" spans="1:5">
      <c r="A7" t="s">
        <v>42</v>
      </c>
      <c r="B7" t="s">
        <v>48</v>
      </c>
      <c r="C7" t="s">
        <v>45</v>
      </c>
      <c r="D7" t="s">
        <v>68</v>
      </c>
      <c r="E7" t="s">
        <v>64</v>
      </c>
    </row>
    <row r="8" spans="1:5">
      <c r="A8" t="s">
        <v>46</v>
      </c>
      <c r="C8" t="s">
        <v>49</v>
      </c>
      <c r="D8" t="s">
        <v>50</v>
      </c>
      <c r="E8" t="s">
        <v>65</v>
      </c>
    </row>
    <row r="9" spans="1:5">
      <c r="A9" t="s">
        <v>51</v>
      </c>
      <c r="D9" t="s">
        <v>53</v>
      </c>
      <c r="E9" t="s">
        <v>66</v>
      </c>
    </row>
    <row r="10" spans="1:5">
      <c r="A10" t="s">
        <v>54</v>
      </c>
      <c r="E10" t="s">
        <v>67</v>
      </c>
    </row>
    <row r="11" spans="1:5">
      <c r="E11" t="s">
        <v>69</v>
      </c>
    </row>
  </sheetData>
  <phoneticPr fontId="2"/>
  <pageMargins left="0.7" right="0.7" top="0.75" bottom="0.75" header="0.3" footer="0.3"/>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E7795-2598-40A1-84C0-2EC71DD80920}">
  <dimension ref="A1:H31"/>
  <sheetViews>
    <sheetView topLeftCell="A10" workbookViewId="0">
      <selection activeCell="T20" sqref="T20:X20"/>
    </sheetView>
  </sheetViews>
  <sheetFormatPr defaultRowHeight="18"/>
  <cols>
    <col min="1" max="5" width="33.3984375" customWidth="1"/>
    <col min="6" max="6" width="26.69921875" customWidth="1"/>
    <col min="7" max="8" width="27.5" customWidth="1"/>
  </cols>
  <sheetData>
    <row r="1" spans="1:8">
      <c r="A1" s="29" t="s">
        <v>74</v>
      </c>
      <c r="B1" s="28" t="s">
        <v>118</v>
      </c>
      <c r="C1" s="28" t="s">
        <v>119</v>
      </c>
      <c r="D1" s="28"/>
      <c r="E1" s="28"/>
      <c r="F1" s="28"/>
      <c r="G1" s="28"/>
      <c r="H1" s="28"/>
    </row>
    <row r="2" spans="1:8">
      <c r="A2" s="29" t="s">
        <v>75</v>
      </c>
      <c r="B2" s="28" t="s">
        <v>118</v>
      </c>
      <c r="C2" s="28" t="s">
        <v>120</v>
      </c>
      <c r="D2" s="28"/>
      <c r="E2" s="28"/>
      <c r="F2" s="28"/>
      <c r="G2" s="28"/>
      <c r="H2" s="28"/>
    </row>
    <row r="3" spans="1:8">
      <c r="A3" s="29" t="s">
        <v>37</v>
      </c>
      <c r="B3" s="28" t="s">
        <v>121</v>
      </c>
      <c r="C3" s="28" t="s">
        <v>78</v>
      </c>
      <c r="D3" s="28" t="s">
        <v>59</v>
      </c>
      <c r="E3" s="43" t="s">
        <v>142</v>
      </c>
      <c r="F3" s="43" t="s">
        <v>143</v>
      </c>
      <c r="G3" s="43" t="s">
        <v>63</v>
      </c>
      <c r="H3" s="28"/>
    </row>
    <row r="4" spans="1:8">
      <c r="A4" s="29" t="s">
        <v>43</v>
      </c>
      <c r="B4" s="28" t="s">
        <v>121</v>
      </c>
      <c r="C4" s="28" t="s">
        <v>78</v>
      </c>
      <c r="D4" s="28" t="s">
        <v>62</v>
      </c>
      <c r="E4" s="28" t="s">
        <v>63</v>
      </c>
      <c r="F4" s="28"/>
      <c r="G4" s="28"/>
      <c r="H4" s="28"/>
    </row>
    <row r="5" spans="1:8">
      <c r="A5" s="29" t="s">
        <v>70</v>
      </c>
      <c r="B5" s="28" t="s">
        <v>121</v>
      </c>
      <c r="C5" s="28" t="s">
        <v>122</v>
      </c>
      <c r="D5" s="28"/>
      <c r="E5" s="28"/>
      <c r="F5" s="28"/>
      <c r="G5" s="28"/>
      <c r="H5" s="28"/>
    </row>
    <row r="6" spans="1:8">
      <c r="A6" s="29" t="s">
        <v>47</v>
      </c>
      <c r="B6" s="28" t="s">
        <v>121</v>
      </c>
      <c r="C6" s="28" t="s">
        <v>122</v>
      </c>
      <c r="D6" s="28"/>
      <c r="E6" s="28"/>
      <c r="F6" s="28"/>
      <c r="G6" s="28"/>
      <c r="H6" s="28"/>
    </row>
    <row r="7" spans="1:8">
      <c r="A7" s="29" t="s">
        <v>52</v>
      </c>
      <c r="B7" s="28" t="s">
        <v>121</v>
      </c>
      <c r="C7" s="28" t="s">
        <v>78</v>
      </c>
      <c r="D7" s="28" t="s">
        <v>63</v>
      </c>
      <c r="E7" s="28"/>
      <c r="F7" s="28"/>
      <c r="G7" s="28"/>
      <c r="H7" s="28"/>
    </row>
    <row r="8" spans="1:8">
      <c r="A8" s="29" t="s">
        <v>55</v>
      </c>
      <c r="B8" s="28" t="s">
        <v>121</v>
      </c>
      <c r="C8" s="28" t="s">
        <v>122</v>
      </c>
      <c r="D8" s="28"/>
      <c r="E8" s="28"/>
      <c r="F8" s="28"/>
      <c r="G8" s="28"/>
      <c r="H8" s="28"/>
    </row>
    <row r="9" spans="1:8">
      <c r="A9" s="29" t="s">
        <v>96</v>
      </c>
      <c r="B9" s="28" t="s">
        <v>118</v>
      </c>
      <c r="C9" s="28" t="s">
        <v>119</v>
      </c>
      <c r="D9" s="28" t="s">
        <v>71</v>
      </c>
      <c r="E9" s="28"/>
      <c r="F9" s="28"/>
      <c r="G9" s="28"/>
      <c r="H9" s="28"/>
    </row>
    <row r="10" spans="1:8">
      <c r="A10" s="29" t="s">
        <v>97</v>
      </c>
      <c r="B10" s="28" t="s">
        <v>121</v>
      </c>
      <c r="C10" s="28" t="s">
        <v>78</v>
      </c>
      <c r="D10" s="28" t="s">
        <v>63</v>
      </c>
      <c r="E10" s="28"/>
      <c r="F10" s="28"/>
      <c r="G10" s="28"/>
      <c r="H10" s="28"/>
    </row>
    <row r="11" spans="1:8">
      <c r="A11" s="29" t="s">
        <v>98</v>
      </c>
      <c r="B11" s="28" t="s">
        <v>121</v>
      </c>
      <c r="C11" s="28" t="s">
        <v>94</v>
      </c>
      <c r="D11" s="28" t="s">
        <v>95</v>
      </c>
      <c r="E11" s="28" t="s">
        <v>59</v>
      </c>
      <c r="F11" s="28" t="s">
        <v>142</v>
      </c>
      <c r="G11" s="28" t="s">
        <v>143</v>
      </c>
      <c r="H11" s="43" t="s">
        <v>63</v>
      </c>
    </row>
    <row r="12" spans="1:8">
      <c r="A12" s="29" t="s">
        <v>99</v>
      </c>
      <c r="B12" s="28" t="s">
        <v>121</v>
      </c>
      <c r="C12" s="28" t="s">
        <v>122</v>
      </c>
      <c r="D12" s="28"/>
      <c r="E12" s="28"/>
      <c r="F12" s="28"/>
      <c r="G12" s="28"/>
      <c r="H12" s="28"/>
    </row>
    <row r="13" spans="1:8">
      <c r="A13" s="29" t="s">
        <v>100</v>
      </c>
      <c r="B13" s="28" t="s">
        <v>123</v>
      </c>
      <c r="C13" s="28" t="s">
        <v>83</v>
      </c>
      <c r="D13" s="28"/>
      <c r="E13" s="28"/>
      <c r="F13" s="28"/>
      <c r="G13" s="28"/>
      <c r="H13" s="28"/>
    </row>
    <row r="14" spans="1:8">
      <c r="A14" s="29" t="s">
        <v>101</v>
      </c>
      <c r="B14" s="28" t="s">
        <v>124</v>
      </c>
      <c r="C14" s="28" t="s">
        <v>125</v>
      </c>
      <c r="D14" s="28" t="s">
        <v>84</v>
      </c>
      <c r="E14" s="28" t="s">
        <v>63</v>
      </c>
      <c r="F14" s="28"/>
      <c r="G14" s="28"/>
      <c r="H14" s="28"/>
    </row>
    <row r="15" spans="1:8">
      <c r="A15" s="29" t="s">
        <v>102</v>
      </c>
      <c r="B15" s="28" t="s">
        <v>124</v>
      </c>
      <c r="C15" s="28" t="s">
        <v>85</v>
      </c>
      <c r="D15" s="28" t="s">
        <v>87</v>
      </c>
      <c r="E15" s="28" t="s">
        <v>142</v>
      </c>
      <c r="F15" s="28" t="s">
        <v>145</v>
      </c>
      <c r="G15" s="28" t="s">
        <v>63</v>
      </c>
      <c r="H15" s="28"/>
    </row>
    <row r="16" spans="1:8">
      <c r="A16" s="29" t="s">
        <v>103</v>
      </c>
      <c r="B16" s="28" t="s">
        <v>124</v>
      </c>
      <c r="C16" s="28" t="s">
        <v>125</v>
      </c>
      <c r="D16" s="28" t="s">
        <v>85</v>
      </c>
      <c r="E16" s="28" t="s">
        <v>63</v>
      </c>
      <c r="F16" s="28"/>
      <c r="G16" s="28"/>
      <c r="H16" s="28"/>
    </row>
    <row r="17" spans="1:8">
      <c r="A17" s="29" t="s">
        <v>104</v>
      </c>
      <c r="B17" s="28" t="s">
        <v>124</v>
      </c>
      <c r="C17" s="28" t="s">
        <v>85</v>
      </c>
      <c r="D17" s="28" t="s">
        <v>63</v>
      </c>
      <c r="E17" s="28"/>
      <c r="F17" s="28"/>
      <c r="G17" s="28"/>
      <c r="H17" s="28"/>
    </row>
    <row r="18" spans="1:8">
      <c r="A18" s="29" t="s">
        <v>105</v>
      </c>
      <c r="B18" s="28" t="s">
        <v>126</v>
      </c>
      <c r="C18" s="28" t="s">
        <v>93</v>
      </c>
      <c r="D18" s="28"/>
      <c r="E18" s="28"/>
      <c r="F18" s="28"/>
      <c r="G18" s="28"/>
      <c r="H18" s="28"/>
    </row>
    <row r="19" spans="1:8">
      <c r="A19" s="29" t="s">
        <v>106</v>
      </c>
      <c r="B19" s="28" t="s">
        <v>126</v>
      </c>
      <c r="C19" s="28" t="s">
        <v>122</v>
      </c>
      <c r="D19" s="28"/>
      <c r="E19" s="28"/>
      <c r="F19" s="28"/>
      <c r="G19" s="28"/>
      <c r="H19" s="28"/>
    </row>
    <row r="20" spans="1:8">
      <c r="A20" s="29" t="s">
        <v>107</v>
      </c>
      <c r="B20" s="28" t="s">
        <v>126</v>
      </c>
      <c r="C20" s="28" t="s">
        <v>122</v>
      </c>
      <c r="D20" s="28"/>
      <c r="E20" s="28"/>
      <c r="F20" s="28"/>
      <c r="G20" s="28"/>
      <c r="H20" s="28"/>
    </row>
    <row r="21" spans="1:8">
      <c r="A21" s="29" t="s">
        <v>108</v>
      </c>
      <c r="B21" s="28" t="s">
        <v>126</v>
      </c>
      <c r="C21" s="28" t="s">
        <v>122</v>
      </c>
      <c r="D21" s="28"/>
      <c r="E21" s="28"/>
      <c r="F21" s="28"/>
      <c r="G21" s="28"/>
      <c r="H21" s="28"/>
    </row>
    <row r="22" spans="1:8">
      <c r="A22" s="29" t="s">
        <v>109</v>
      </c>
      <c r="B22" s="28" t="s">
        <v>126</v>
      </c>
      <c r="C22" s="28" t="s">
        <v>127</v>
      </c>
      <c r="D22" s="28" t="s">
        <v>63</v>
      </c>
      <c r="E22" s="28"/>
      <c r="F22" s="28"/>
      <c r="G22" s="28"/>
      <c r="H22" s="28"/>
    </row>
    <row r="23" spans="1:8">
      <c r="A23" s="29" t="s">
        <v>110</v>
      </c>
      <c r="B23" s="28" t="s">
        <v>126</v>
      </c>
      <c r="C23" s="28" t="s">
        <v>128</v>
      </c>
      <c r="D23" s="28" t="s">
        <v>63</v>
      </c>
      <c r="E23" s="28"/>
      <c r="F23" s="28"/>
      <c r="G23" s="28"/>
      <c r="H23" s="28"/>
    </row>
    <row r="24" spans="1:8">
      <c r="A24" s="29" t="s">
        <v>111</v>
      </c>
      <c r="B24" s="28" t="s">
        <v>129</v>
      </c>
      <c r="C24" s="28" t="s">
        <v>130</v>
      </c>
      <c r="D24" s="28" t="s">
        <v>63</v>
      </c>
      <c r="E24" s="28"/>
      <c r="F24" s="28"/>
      <c r="G24" s="28"/>
      <c r="H24" s="28"/>
    </row>
    <row r="25" spans="1:8">
      <c r="A25" s="29" t="s">
        <v>112</v>
      </c>
      <c r="B25" s="28" t="s">
        <v>129</v>
      </c>
      <c r="C25" s="28" t="s">
        <v>130</v>
      </c>
      <c r="D25" s="28" t="s">
        <v>63</v>
      </c>
      <c r="E25" s="28"/>
      <c r="F25" s="28"/>
      <c r="G25" s="28"/>
      <c r="H25" s="28"/>
    </row>
    <row r="26" spans="1:8">
      <c r="A26" s="29" t="s">
        <v>113</v>
      </c>
      <c r="B26" s="28" t="s">
        <v>129</v>
      </c>
      <c r="C26" s="28" t="s">
        <v>122</v>
      </c>
      <c r="D26" s="28"/>
      <c r="E26" s="28"/>
      <c r="F26" s="28"/>
      <c r="G26" s="28"/>
      <c r="H26" s="28"/>
    </row>
    <row r="27" spans="1:8">
      <c r="A27" s="29" t="s">
        <v>114</v>
      </c>
      <c r="B27" s="28" t="s">
        <v>129</v>
      </c>
      <c r="C27" s="28" t="s">
        <v>91</v>
      </c>
      <c r="D27" s="28" t="s">
        <v>63</v>
      </c>
      <c r="E27" s="28"/>
      <c r="F27" s="28"/>
      <c r="G27" s="28"/>
      <c r="H27" s="28"/>
    </row>
    <row r="28" spans="1:8">
      <c r="A28" s="29" t="s">
        <v>115</v>
      </c>
      <c r="B28" s="28" t="s">
        <v>129</v>
      </c>
      <c r="C28" s="28" t="s">
        <v>122</v>
      </c>
      <c r="D28" s="28"/>
      <c r="E28" s="28"/>
      <c r="F28" s="28"/>
      <c r="G28" s="28"/>
      <c r="H28" s="28"/>
    </row>
    <row r="29" spans="1:8">
      <c r="A29" s="29" t="s">
        <v>116</v>
      </c>
      <c r="B29" s="28" t="s">
        <v>129</v>
      </c>
      <c r="C29" s="28" t="s">
        <v>122</v>
      </c>
      <c r="D29" s="28"/>
      <c r="E29" s="28"/>
      <c r="F29" s="28"/>
      <c r="G29" s="28"/>
      <c r="H29" s="28"/>
    </row>
    <row r="30" spans="1:8">
      <c r="A30" s="29" t="s">
        <v>117</v>
      </c>
      <c r="B30" s="28" t="s">
        <v>129</v>
      </c>
      <c r="C30" s="28" t="s">
        <v>122</v>
      </c>
      <c r="D30" s="28"/>
      <c r="E30" s="28"/>
      <c r="F30" s="28"/>
      <c r="G30" s="28"/>
      <c r="H30" s="28"/>
    </row>
    <row r="31" spans="1:8">
      <c r="A31" s="29" t="s">
        <v>69</v>
      </c>
      <c r="B31" s="28" t="s">
        <v>129</v>
      </c>
      <c r="C31" s="28" t="s">
        <v>122</v>
      </c>
      <c r="D31" s="28"/>
      <c r="E31" s="28"/>
      <c r="F31" s="28"/>
      <c r="G31" s="28"/>
      <c r="H31" s="28"/>
    </row>
  </sheetData>
  <phoneticPr fontId="2"/>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EDE2E-12C6-4529-85EC-6C71D43B3EDF}">
  <dimension ref="B1:D28"/>
  <sheetViews>
    <sheetView workbookViewId="0">
      <selection activeCell="T20" sqref="T20:X20"/>
    </sheetView>
  </sheetViews>
  <sheetFormatPr defaultRowHeight="18"/>
  <cols>
    <col min="2" max="2" width="47.19921875" customWidth="1"/>
  </cols>
  <sheetData>
    <row r="1" spans="2:4">
      <c r="B1" t="s">
        <v>56</v>
      </c>
      <c r="C1">
        <v>8000</v>
      </c>
      <c r="D1" t="s">
        <v>132</v>
      </c>
    </row>
    <row r="2" spans="2:4">
      <c r="B2" t="s">
        <v>57</v>
      </c>
      <c r="C2">
        <v>5000</v>
      </c>
      <c r="D2" t="s">
        <v>132</v>
      </c>
    </row>
    <row r="3" spans="2:4">
      <c r="B3" t="s">
        <v>81</v>
      </c>
      <c r="C3">
        <v>8000</v>
      </c>
      <c r="D3" t="s">
        <v>132</v>
      </c>
    </row>
    <row r="4" spans="2:4">
      <c r="B4" t="s">
        <v>80</v>
      </c>
      <c r="C4">
        <v>5000</v>
      </c>
      <c r="D4" t="s">
        <v>132</v>
      </c>
    </row>
    <row r="5" spans="2:4">
      <c r="B5" t="s">
        <v>79</v>
      </c>
      <c r="C5">
        <v>5000</v>
      </c>
      <c r="D5" t="s">
        <v>132</v>
      </c>
    </row>
    <row r="6" spans="2:4">
      <c r="B6" t="s">
        <v>82</v>
      </c>
      <c r="C6">
        <v>5000</v>
      </c>
      <c r="D6" t="s">
        <v>132</v>
      </c>
    </row>
    <row r="7" spans="2:4">
      <c r="B7" t="s">
        <v>61</v>
      </c>
      <c r="C7">
        <v>1500</v>
      </c>
      <c r="D7" t="s">
        <v>131</v>
      </c>
    </row>
    <row r="8" spans="2:4">
      <c r="B8" t="s">
        <v>60</v>
      </c>
      <c r="C8">
        <v>3600</v>
      </c>
      <c r="D8" t="s">
        <v>131</v>
      </c>
    </row>
    <row r="9" spans="2:4">
      <c r="B9" t="s">
        <v>58</v>
      </c>
      <c r="C9">
        <v>53</v>
      </c>
      <c r="D9" t="s">
        <v>133</v>
      </c>
    </row>
    <row r="10" spans="2:4">
      <c r="B10" t="s">
        <v>83</v>
      </c>
      <c r="C10">
        <v>2200</v>
      </c>
      <c r="D10" t="s">
        <v>131</v>
      </c>
    </row>
    <row r="11" spans="2:4">
      <c r="B11" t="s">
        <v>86</v>
      </c>
      <c r="C11">
        <v>524</v>
      </c>
      <c r="D11" t="s">
        <v>133</v>
      </c>
    </row>
    <row r="12" spans="2:4">
      <c r="B12" t="s">
        <v>85</v>
      </c>
      <c r="C12">
        <v>53</v>
      </c>
      <c r="D12" t="s">
        <v>133</v>
      </c>
    </row>
    <row r="13" spans="2:4">
      <c r="B13" t="s">
        <v>92</v>
      </c>
      <c r="C13">
        <v>900</v>
      </c>
      <c r="D13" t="s">
        <v>131</v>
      </c>
    </row>
    <row r="14" spans="2:4">
      <c r="B14" t="s">
        <v>88</v>
      </c>
      <c r="C14">
        <v>53</v>
      </c>
      <c r="D14" t="s">
        <v>133</v>
      </c>
    </row>
    <row r="15" spans="2:4">
      <c r="B15" t="s">
        <v>89</v>
      </c>
      <c r="C15">
        <v>53</v>
      </c>
      <c r="D15" t="s">
        <v>133</v>
      </c>
    </row>
    <row r="16" spans="2:4">
      <c r="B16" t="s">
        <v>90</v>
      </c>
      <c r="C16">
        <v>53</v>
      </c>
      <c r="D16" t="s">
        <v>133</v>
      </c>
    </row>
    <row r="17" spans="2:4">
      <c r="B17" t="s">
        <v>91</v>
      </c>
      <c r="C17">
        <v>60</v>
      </c>
      <c r="D17" t="s">
        <v>131</v>
      </c>
    </row>
    <row r="18" spans="2:4">
      <c r="B18" t="s">
        <v>59</v>
      </c>
      <c r="C18">
        <v>123</v>
      </c>
      <c r="D18" t="s">
        <v>131</v>
      </c>
    </row>
    <row r="19" spans="2:4">
      <c r="B19" t="s">
        <v>62</v>
      </c>
      <c r="C19">
        <v>300</v>
      </c>
      <c r="D19" t="s">
        <v>134</v>
      </c>
    </row>
    <row r="20" spans="2:4">
      <c r="B20" t="s">
        <v>71</v>
      </c>
      <c r="C20">
        <v>700</v>
      </c>
      <c r="D20" t="s">
        <v>131</v>
      </c>
    </row>
    <row r="21" spans="2:4">
      <c r="B21" t="s">
        <v>63</v>
      </c>
      <c r="C21">
        <v>100</v>
      </c>
      <c r="D21" t="s">
        <v>131</v>
      </c>
    </row>
    <row r="22" spans="2:4">
      <c r="B22" t="s">
        <v>84</v>
      </c>
      <c r="C22">
        <v>100</v>
      </c>
      <c r="D22" t="s">
        <v>133</v>
      </c>
    </row>
    <row r="23" spans="2:4">
      <c r="B23" t="s">
        <v>87</v>
      </c>
      <c r="C23">
        <v>188</v>
      </c>
      <c r="D23" t="s">
        <v>131</v>
      </c>
    </row>
    <row r="24" spans="2:4">
      <c r="B24" s="26" t="s">
        <v>94</v>
      </c>
      <c r="C24">
        <v>53</v>
      </c>
      <c r="D24" t="s">
        <v>133</v>
      </c>
    </row>
    <row r="25" spans="2:4">
      <c r="B25" s="26" t="s">
        <v>95</v>
      </c>
      <c r="C25">
        <v>53</v>
      </c>
      <c r="D25" t="s">
        <v>133</v>
      </c>
    </row>
    <row r="26" spans="2:4">
      <c r="B26" t="s">
        <v>144</v>
      </c>
      <c r="C26">
        <v>92</v>
      </c>
      <c r="D26" t="s">
        <v>146</v>
      </c>
    </row>
    <row r="27" spans="2:4">
      <c r="B27" t="s">
        <v>143</v>
      </c>
      <c r="C27">
        <v>182</v>
      </c>
      <c r="D27" t="s">
        <v>147</v>
      </c>
    </row>
    <row r="28" spans="2:4">
      <c r="B28" t="s">
        <v>145</v>
      </c>
      <c r="C28">
        <v>274</v>
      </c>
      <c r="D28" t="s">
        <v>148</v>
      </c>
    </row>
  </sheetData>
  <phoneticPr fontId="2"/>
  <conditionalFormatting sqref="B1:B1048576">
    <cfRule type="duplicateValues" dxfId="0" priority="1"/>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9FCCE-D8C2-4327-B90B-1469D0CA5745}">
  <dimension ref="A1"/>
  <sheetViews>
    <sheetView workbookViewId="0">
      <selection activeCell="T20" sqref="T20:X20"/>
    </sheetView>
  </sheetViews>
  <sheetFormatPr defaultRowHeight="18"/>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申請用シート</vt:lpstr>
      <vt:lpstr>見積書</vt:lpstr>
      <vt:lpstr>コース選択シート</vt:lpstr>
      <vt:lpstr>各項目一覧</vt:lpstr>
      <vt:lpstr>各費用一覧</vt:lpstr>
      <vt:lpstr>Sheet7</vt:lpstr>
      <vt:lpstr>見積書!Print_Area</vt:lpstr>
      <vt:lpstr>救急法</vt:lpstr>
      <vt:lpstr>健康生活支援講習</vt:lpstr>
      <vt:lpstr>講習名</vt:lpstr>
      <vt:lpstr>水上安全法</vt:lpstr>
      <vt:lpstr>防災セミナー</vt:lpstr>
      <vt:lpstr>幼児安全法</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初手隆宏</dc:creator>
  <cp:lastModifiedBy>初手隆宏</cp:lastModifiedBy>
  <cp:lastPrinted>2026-05-21T00:49:51Z</cp:lastPrinted>
  <dcterms:created xsi:type="dcterms:W3CDTF">2026-03-10T05:09:43Z</dcterms:created>
  <dcterms:modified xsi:type="dcterms:W3CDTF">2026-06-22T06:20:48Z</dcterms:modified>
</cp:coreProperties>
</file>