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-uechi.vg\Downloads\"/>
    </mc:Choice>
  </mc:AlternateContent>
  <xr:revisionPtr revIDLastSave="0" documentId="8_{EB12B331-1CD9-4E3D-8304-F2A8D0472F65}" xr6:coauthVersionLast="45" xr6:coauthVersionMax="45" xr10:uidLastSave="{00000000-0000-0000-0000-000000000000}"/>
  <workbookProtection workbookAlgorithmName="SHA-512" workbookHashValue="9taDqaBxaV5fFe9ER+X6ADOBoYpKu4lnYF/p6K95aLcBihwK9IU2NRN+fhZIuo+PVjJ1/vTHuXTwjK/JO1w99Q==" workbookSaltValue="Z9QmCLNJ9fXV+/aByL784g==" workbookSpinCount="100000" lockStructure="1"/>
  <bookViews>
    <workbookView xWindow="-19320" yWindow="-120" windowWidth="19440" windowHeight="15000" tabRatio="752" activeTab="1" xr2:uid="{00000000-000D-0000-FFFF-FFFF00000000}"/>
  </bookViews>
  <sheets>
    <sheet name="見積書発行依頼書（入力画面）" sheetId="14" r:id="rId1"/>
    <sheet name="申込書（入力画面）" sheetId="11" r:id="rId2"/>
    <sheet name="申込書（記入例)" sheetId="21" state="hidden" r:id="rId3"/>
    <sheet name="入力規則" sheetId="22" state="hidden" r:id="rId4"/>
  </sheets>
  <definedNames>
    <definedName name="_xlnm.Print_Area" localSheetId="0">'見積書発行依頼書（入力画面）'!$A$1:$AA$86</definedName>
    <definedName name="_xlnm.Print_Area" localSheetId="2">'申込書（記入例)'!$A$1:$AA$50</definedName>
    <definedName name="_xlnm.Print_Area" localSheetId="1">'申込書（入力画面）'!$A$1:$AA$50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" i="11" l="1"/>
  <c r="G7" i="11"/>
  <c r="M7" i="11"/>
  <c r="S7" i="11"/>
  <c r="P22" i="11" s="1"/>
  <c r="P18" i="11"/>
  <c r="G4" i="11" l="1"/>
  <c r="Q13" i="11" l="1"/>
  <c r="Q12" i="11"/>
  <c r="W13" i="11"/>
  <c r="W12" i="11"/>
  <c r="K9" i="11"/>
  <c r="G3" i="11" l="1"/>
  <c r="W9" i="11" l="1"/>
  <c r="W10" i="11"/>
  <c r="Q10" i="11"/>
  <c r="Q9" i="11"/>
  <c r="K10" i="11"/>
  <c r="U40" i="11" l="1"/>
  <c r="E33" i="21" l="1"/>
  <c r="G3" i="21"/>
  <c r="R22" i="21"/>
  <c r="R14" i="21"/>
  <c r="R18" i="21"/>
  <c r="P25" i="21"/>
  <c r="R25" i="21" s="1"/>
  <c r="P24" i="21"/>
  <c r="R24" i="21" s="1"/>
  <c r="P23" i="21"/>
  <c r="R23" i="21" s="1"/>
  <c r="P22" i="21"/>
  <c r="P21" i="21"/>
  <c r="R21" i="21" s="1"/>
  <c r="P20" i="21"/>
  <c r="R20" i="21" s="1"/>
  <c r="P19" i="21"/>
  <c r="R19" i="21" s="1"/>
  <c r="P18" i="21"/>
  <c r="P17" i="21"/>
  <c r="R17" i="21" s="1"/>
  <c r="P16" i="21"/>
  <c r="R16" i="21" s="1"/>
  <c r="P15" i="21"/>
  <c r="R15" i="21" s="1"/>
  <c r="P14" i="21"/>
  <c r="H36" i="11" l="1"/>
  <c r="E33" i="11"/>
  <c r="P20" i="14"/>
  <c r="C38" i="22" s="1"/>
  <c r="P16" i="14"/>
  <c r="C34" i="22" s="1"/>
  <c r="P12" i="14"/>
  <c r="C30" i="22" s="1"/>
  <c r="B30" i="22" s="1"/>
  <c r="P19" i="14"/>
  <c r="P15" i="14"/>
  <c r="P14" i="11"/>
  <c r="R14" i="11"/>
  <c r="R19" i="14"/>
  <c r="D37" i="22" s="1"/>
  <c r="R15" i="14"/>
  <c r="D33" i="22" s="1"/>
  <c r="R11" i="14"/>
  <c r="D29" i="22" s="1"/>
  <c r="D43" i="22" s="1"/>
  <c r="T67" i="14" s="1"/>
  <c r="C37" i="22"/>
  <c r="C33" i="22"/>
  <c r="S49" i="14"/>
  <c r="E30" i="14"/>
  <c r="G3" i="14"/>
  <c r="C29" i="22"/>
  <c r="B43" i="22" s="1"/>
  <c r="C67" i="14" s="1"/>
  <c r="P11" i="14"/>
  <c r="R16" i="14" l="1"/>
  <c r="D34" i="22" s="1"/>
  <c r="R12" i="14"/>
  <c r="D30" i="22" s="1"/>
  <c r="G30" i="11"/>
  <c r="P21" i="11"/>
  <c r="R21" i="11" s="1"/>
  <c r="U42" i="11"/>
  <c r="H44" i="11"/>
  <c r="H42" i="11"/>
  <c r="H39" i="11"/>
  <c r="H35" i="11"/>
  <c r="K33" i="11"/>
  <c r="I33" i="11"/>
  <c r="G33" i="11"/>
  <c r="G31" i="11"/>
  <c r="X3" i="11"/>
  <c r="W3" i="11"/>
  <c r="R3" i="11"/>
  <c r="O3" i="11"/>
  <c r="L3" i="11"/>
  <c r="I3" i="11"/>
  <c r="R22" i="11"/>
  <c r="R18" i="11"/>
  <c r="P25" i="11"/>
  <c r="R25" i="11" s="1"/>
  <c r="P24" i="11"/>
  <c r="R24" i="11" s="1"/>
  <c r="W11" i="11"/>
  <c r="P20" i="11"/>
  <c r="R20" i="11" s="1"/>
  <c r="Q11" i="11"/>
  <c r="P19" i="11"/>
  <c r="R19" i="11" s="1"/>
  <c r="K13" i="11"/>
  <c r="P17" i="11" s="1"/>
  <c r="R17" i="11" s="1"/>
  <c r="K12" i="11"/>
  <c r="P16" i="11" s="1"/>
  <c r="R16" i="11" s="1"/>
  <c r="K11" i="11"/>
  <c r="P22" i="14"/>
  <c r="P21" i="14"/>
  <c r="R20" i="14"/>
  <c r="D38" i="22" s="1"/>
  <c r="P18" i="14"/>
  <c r="P17" i="14"/>
  <c r="P13" i="14"/>
  <c r="P14" i="14"/>
  <c r="C52" i="14"/>
  <c r="C56" i="14"/>
  <c r="C54" i="14"/>
  <c r="C51" i="14"/>
  <c r="H84" i="14"/>
  <c r="C57" i="14"/>
  <c r="P23" i="11" l="1"/>
  <c r="R23" i="11" s="1"/>
  <c r="P15" i="11"/>
  <c r="R15" i="11" s="1"/>
  <c r="R13" i="14"/>
  <c r="D31" i="22" s="1"/>
  <c r="C31" i="22"/>
  <c r="B31" i="22" s="1"/>
  <c r="R18" i="14"/>
  <c r="D36" i="22" s="1"/>
  <c r="C36" i="22"/>
  <c r="B36" i="22" s="1"/>
  <c r="P26" i="21"/>
  <c r="P27" i="21" s="1"/>
  <c r="P28" i="21" s="1"/>
  <c r="C32" i="22"/>
  <c r="B32" i="22" s="1"/>
  <c r="R14" i="14"/>
  <c r="D32" i="22" s="1"/>
  <c r="R17" i="14"/>
  <c r="D35" i="22" s="1"/>
  <c r="C35" i="22"/>
  <c r="B35" i="22" s="1"/>
  <c r="R22" i="14"/>
  <c r="D40" i="22" s="1"/>
  <c r="C40" i="22"/>
  <c r="R21" i="14"/>
  <c r="D39" i="22" s="1"/>
  <c r="C39" i="22"/>
  <c r="B34" i="22"/>
  <c r="B33" i="22" l="1"/>
  <c r="B37" i="22" s="1"/>
  <c r="B38" i="22"/>
  <c r="P23" i="14"/>
  <c r="B39" i="22" l="1"/>
  <c r="P24" i="14"/>
  <c r="P25" i="14" s="1"/>
  <c r="T81" i="14"/>
  <c r="B40" i="22" l="1"/>
  <c r="D55" i="22" s="1"/>
  <c r="T79" i="14" s="1"/>
  <c r="T82" i="14"/>
  <c r="T83" i="14"/>
  <c r="S62" i="14"/>
  <c r="P26" i="11"/>
  <c r="P27" i="11" l="1"/>
  <c r="P28" i="11" s="1"/>
  <c r="B44" i="22"/>
  <c r="C68" i="14" s="1"/>
  <c r="D44" i="22"/>
  <c r="T68" i="14" s="1"/>
  <c r="B45" i="22"/>
  <c r="C69" i="14" s="1"/>
  <c r="D45" i="22"/>
  <c r="T69" i="14" s="1"/>
  <c r="D46" i="22"/>
  <c r="T70" i="14" s="1"/>
  <c r="B47" i="22"/>
  <c r="C71" i="14" s="1"/>
  <c r="B46" i="22"/>
  <c r="C70" i="14" s="1"/>
  <c r="D47" i="22"/>
  <c r="T71" i="14" s="1"/>
  <c r="B56" i="22"/>
  <c r="C80" i="14" s="1"/>
  <c r="D50" i="22"/>
  <c r="T74" i="14" s="1"/>
  <c r="B48" i="22"/>
  <c r="C72" i="14" s="1"/>
  <c r="D48" i="22"/>
  <c r="T72" i="14" s="1"/>
  <c r="D53" i="22"/>
  <c r="T77" i="14" s="1"/>
  <c r="B53" i="22"/>
  <c r="C77" i="14" s="1"/>
  <c r="B52" i="22"/>
  <c r="C76" i="14" s="1"/>
  <c r="B54" i="22"/>
  <c r="C78" i="14" s="1"/>
  <c r="D54" i="22"/>
  <c r="T78" i="14" s="1"/>
  <c r="D56" i="22"/>
  <c r="T80" i="14" s="1"/>
  <c r="D51" i="22"/>
  <c r="T75" i="14" s="1"/>
  <c r="D52" i="22"/>
  <c r="T76" i="14" s="1"/>
  <c r="B51" i="22"/>
  <c r="C75" i="14" s="1"/>
  <c r="B50" i="22"/>
  <c r="C74" i="14" s="1"/>
  <c r="B55" i="22"/>
  <c r="C79" i="14" s="1"/>
  <c r="D49" i="22"/>
  <c r="T73" i="14" s="1"/>
  <c r="B49" i="22"/>
  <c r="C73" i="14" s="1"/>
</calcChain>
</file>

<file path=xl/sharedStrings.xml><?xml version="1.0" encoding="utf-8"?>
<sst xmlns="http://schemas.openxmlformats.org/spreadsheetml/2006/main" count="392" uniqueCount="141">
  <si>
    <t>使用日時</t>
    <rPh sb="0" eb="2">
      <t>シヨウ</t>
    </rPh>
    <rPh sb="2" eb="4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</si>
  <si>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</si>
  <si>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</si>
  <si>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</si>
  <si>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</si>
  <si>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借用
時間</t>
    <rPh sb="0" eb="2">
      <t>シャクヨウ</t>
    </rPh>
    <rPh sb="3" eb="5">
      <t>ジカン</t>
    </rPh>
    <phoneticPr fontId="1"/>
  </si>
  <si>
    <t>会議・研修名
（予定）</t>
    <rPh sb="0" eb="2">
      <t>カイギ</t>
    </rPh>
    <rPh sb="3" eb="5">
      <t>ケンシュウ</t>
    </rPh>
    <rPh sb="5" eb="6">
      <t>メイ</t>
    </rPh>
    <rPh sb="8" eb="10">
      <t>ヨテイ</t>
    </rPh>
    <phoneticPr fontId="1"/>
  </si>
  <si>
    <t>使用室名</t>
    <rPh sb="0" eb="2">
      <t>シヨウ</t>
    </rPh>
    <rPh sb="2" eb="3">
      <t>シツ</t>
    </rPh>
    <rPh sb="3" eb="4">
      <t>メイ</t>
    </rPh>
    <phoneticPr fontId="1"/>
  </si>
  <si>
    <t>使用備品</t>
    <rPh sb="0" eb="2">
      <t>シヨウ</t>
    </rPh>
    <rPh sb="2" eb="4">
      <t>ビヒン</t>
    </rPh>
    <phoneticPr fontId="1"/>
  </si>
  <si>
    <t>有線</t>
    <rPh sb="0" eb="2">
      <t>ユウセン</t>
    </rPh>
    <phoneticPr fontId="1"/>
  </si>
  <si>
    <t>卓上</t>
    <rPh sb="0" eb="2">
      <t>タクジョウ</t>
    </rPh>
    <phoneticPr fontId="1"/>
  </si>
  <si>
    <t>本</t>
    <rPh sb="0" eb="1">
      <t>ホン</t>
    </rPh>
    <phoneticPr fontId="1"/>
  </si>
  <si>
    <t>スタンド</t>
    <phoneticPr fontId="1"/>
  </si>
  <si>
    <t>ワイヤレス</t>
  </si>
  <si>
    <t>ワイヤレス</t>
    <phoneticPr fontId="1"/>
  </si>
  <si>
    <t>ホワイトボード
（移動式）</t>
    <rPh sb="9" eb="11">
      <t>イドウ</t>
    </rPh>
    <rPh sb="11" eb="12">
      <t>シキ</t>
    </rPh>
    <phoneticPr fontId="1"/>
  </si>
  <si>
    <t>台</t>
    <rPh sb="0" eb="1">
      <t>ダイ</t>
    </rPh>
    <phoneticPr fontId="1"/>
  </si>
  <si>
    <t>自立式スクリーン</t>
    <rPh sb="0" eb="2">
      <t>ジリツ</t>
    </rPh>
    <rPh sb="2" eb="3">
      <t>シキ</t>
    </rPh>
    <phoneticPr fontId="1"/>
  </si>
  <si>
    <t>使用料金</t>
    <rPh sb="0" eb="2">
      <t>シヨウ</t>
    </rPh>
    <rPh sb="2" eb="4">
      <t>リョウキン</t>
    </rPh>
    <phoneticPr fontId="1"/>
  </si>
  <si>
    <t>使用室①</t>
    <rPh sb="0" eb="2">
      <t>シヨウ</t>
    </rPh>
    <rPh sb="2" eb="3">
      <t>シツ</t>
    </rPh>
    <phoneticPr fontId="1"/>
  </si>
  <si>
    <t>室料</t>
    <rPh sb="0" eb="2">
      <t>シツリョウ</t>
    </rPh>
    <phoneticPr fontId="1"/>
  </si>
  <si>
    <t>ホワイトボード</t>
    <phoneticPr fontId="1"/>
  </si>
  <si>
    <t>自立式スクリーン</t>
    <rPh sb="0" eb="3">
      <t>ジリツシキ</t>
    </rPh>
    <phoneticPr fontId="1"/>
  </si>
  <si>
    <t>使用室②</t>
    <rPh sb="0" eb="2">
      <t>シヨウ</t>
    </rPh>
    <rPh sb="2" eb="3">
      <t>シツ</t>
    </rPh>
    <phoneticPr fontId="1"/>
  </si>
  <si>
    <t>使用室③</t>
    <rPh sb="0" eb="2">
      <t>シヨウ</t>
    </rPh>
    <rPh sb="2" eb="3">
      <t>シツ</t>
    </rPh>
    <phoneticPr fontId="1"/>
  </si>
  <si>
    <t>小計</t>
    <rPh sb="0" eb="1">
      <t>ショウ</t>
    </rPh>
    <rPh sb="1" eb="2">
      <t>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</si>
  <si>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</si>
  <si>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</si>
  <si>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見積書のあて名</t>
    <rPh sb="0" eb="3">
      <t>ミツモリショ</t>
    </rPh>
    <rPh sb="6" eb="7">
      <t>ナ</t>
    </rPh>
    <phoneticPr fontId="1"/>
  </si>
  <si>
    <t>　　上記のとおり申込みます。</t>
    <rPh sb="2" eb="4">
      <t>ジョウキ</t>
    </rPh>
    <rPh sb="8" eb="9">
      <t>モウ</t>
    </rPh>
    <rPh sb="9" eb="10">
      <t>コ</t>
    </rPh>
    <phoneticPr fontId="1"/>
  </si>
  <si>
    <t>〒</t>
    <phoneticPr fontId="1"/>
  </si>
  <si>
    <t>住所</t>
    <rPh sb="0" eb="1">
      <t>スミ</t>
    </rPh>
    <rPh sb="1" eb="2">
      <t>ショ</t>
    </rPh>
    <phoneticPr fontId="1"/>
  </si>
  <si>
    <t>社名／団体名</t>
    <rPh sb="0" eb="2">
      <t>シャメイ</t>
    </rPh>
    <rPh sb="3" eb="5">
      <t>ダンタイ</t>
    </rPh>
    <rPh sb="5" eb="6">
      <t>メイ</t>
    </rPh>
    <phoneticPr fontId="1"/>
  </si>
  <si>
    <t>TEL.</t>
    <phoneticPr fontId="1"/>
  </si>
  <si>
    <t>（内線：　　　）</t>
    <rPh sb="1" eb="3">
      <t>ナイセン</t>
    </rPh>
    <phoneticPr fontId="1"/>
  </si>
  <si>
    <t>所属</t>
    <rPh sb="0" eb="1">
      <t>ショ</t>
    </rPh>
    <rPh sb="1" eb="2">
      <t>ゾク</t>
    </rPh>
    <phoneticPr fontId="1"/>
  </si>
  <si>
    <t>FAX.</t>
    <phoneticPr fontId="1"/>
  </si>
  <si>
    <t>申込人氏名</t>
    <rPh sb="0" eb="2">
      <t>モウシコミ</t>
    </rPh>
    <rPh sb="2" eb="3">
      <t>ニン</t>
    </rPh>
    <rPh sb="3" eb="5">
      <t>シメイ</t>
    </rPh>
    <phoneticPr fontId="1"/>
  </si>
  <si>
    <t>日本赤十字社大阪府支部</t>
    <rPh sb="0" eb="2">
      <t>ニホン</t>
    </rPh>
    <rPh sb="2" eb="5">
      <t>セキジュウジ</t>
    </rPh>
    <rPh sb="5" eb="6">
      <t>シャ</t>
    </rPh>
    <rPh sb="6" eb="9">
      <t>オオサカフ</t>
    </rPh>
    <rPh sb="9" eb="11">
      <t>シブ</t>
    </rPh>
    <phoneticPr fontId="1"/>
  </si>
  <si>
    <t>送信先</t>
    <rPh sb="0" eb="2">
      <t>ソウシン</t>
    </rPh>
    <rPh sb="2" eb="3">
      <t>サキ</t>
    </rPh>
    <phoneticPr fontId="1"/>
  </si>
  <si>
    <t>大阪赤十字会館　貸室係</t>
    <rPh sb="0" eb="2">
      <t>オオサカ</t>
    </rPh>
    <rPh sb="2" eb="5">
      <t>セキジュウジ</t>
    </rPh>
    <rPh sb="5" eb="7">
      <t>カイカン</t>
    </rPh>
    <rPh sb="8" eb="10">
      <t>カシシツ</t>
    </rPh>
    <rPh sb="10" eb="11">
      <t>カカリ</t>
    </rPh>
    <phoneticPr fontId="1"/>
  </si>
  <si>
    <t>見積書</t>
    <rPh sb="0" eb="3">
      <t>ミツモリショ</t>
    </rPh>
    <phoneticPr fontId="1"/>
  </si>
  <si>
    <t>〒540-0008　</t>
    <phoneticPr fontId="1"/>
  </si>
  <si>
    <t>大阪市中央区大手前2丁目1番7号</t>
  </si>
  <si>
    <t>ＴＥＬ　06-6943-0765</t>
    <phoneticPr fontId="1"/>
  </si>
  <si>
    <t>ＦＡＸ　06-6941-2038</t>
    <phoneticPr fontId="1"/>
  </si>
  <si>
    <t>下記のとおり、お見積申し上げます。</t>
    <rPh sb="0" eb="2">
      <t>カキ</t>
    </rPh>
    <rPh sb="8" eb="10">
      <t>ミツモ</t>
    </rPh>
    <rPh sb="10" eb="11">
      <t>モウ</t>
    </rPh>
    <rPh sb="12" eb="13">
      <t>ア</t>
    </rPh>
    <phoneticPr fontId="1"/>
  </si>
  <si>
    <t>お見積金額</t>
    <rPh sb="1" eb="3">
      <t>ミツモリ</t>
    </rPh>
    <rPh sb="3" eb="5">
      <t>キンガク</t>
    </rPh>
    <phoneticPr fontId="1"/>
  </si>
  <si>
    <t>記</t>
    <rPh sb="0" eb="1">
      <t>キ</t>
    </rPh>
    <phoneticPr fontId="1"/>
  </si>
  <si>
    <t>品　名</t>
    <rPh sb="0" eb="1">
      <t>ヒン</t>
    </rPh>
    <rPh sb="2" eb="3">
      <t>メイ</t>
    </rPh>
    <phoneticPr fontId="1"/>
  </si>
  <si>
    <t>金  額（円）</t>
    <rPh sb="0" eb="1">
      <t>キン</t>
    </rPh>
    <rPh sb="3" eb="4">
      <t>ガク</t>
    </rPh>
    <rPh sb="5" eb="6">
      <t>エン</t>
    </rPh>
    <phoneticPr fontId="1"/>
  </si>
  <si>
    <t>小  計</t>
    <rPh sb="0" eb="1">
      <t>ショウ</t>
    </rPh>
    <rPh sb="3" eb="4">
      <t>ケイ</t>
    </rPh>
    <phoneticPr fontId="1"/>
  </si>
  <si>
    <t>合  計</t>
    <rPh sb="0" eb="1">
      <t>ア</t>
    </rPh>
    <rPh sb="3" eb="4">
      <t>ケイ</t>
    </rPh>
    <phoneticPr fontId="1"/>
  </si>
  <si>
    <t>備考：使用日時：</t>
    <rPh sb="0" eb="2">
      <t>ビコウ</t>
    </rPh>
    <rPh sb="3" eb="5">
      <t>シヨウ</t>
    </rPh>
    <rPh sb="5" eb="7">
      <t>ニチジ</t>
    </rPh>
    <phoneticPr fontId="1"/>
  </si>
  <si>
    <t>人間を救うのは、人間だ。　　Our world. Your move.</t>
    <rPh sb="0" eb="2">
      <t>ニンゲン</t>
    </rPh>
    <rPh sb="3" eb="4">
      <t>スク</t>
    </rPh>
    <rPh sb="8" eb="10">
      <t>ニンゲン</t>
    </rPh>
    <phoneticPr fontId="1"/>
  </si>
  <si>
    <t>大阪赤十字会館会議室使用申込書</t>
    <rPh sb="0" eb="2">
      <t>オオサカ</t>
    </rPh>
    <rPh sb="2" eb="5">
      <t>セキジュウジ</t>
    </rPh>
    <rPh sb="5" eb="7">
      <t>カイカン</t>
    </rPh>
    <rPh sb="7" eb="10">
      <t>カイギシツ</t>
    </rPh>
    <rPh sb="10" eb="12">
      <t>シヨウ</t>
    </rPh>
    <rPh sb="12" eb="15">
      <t>モウシコミショ</t>
    </rPh>
    <phoneticPr fontId="1"/>
  </si>
  <si>
    <t>表示名</t>
    <rPh sb="0" eb="2">
      <t>ヒョウジ</t>
    </rPh>
    <rPh sb="2" eb="3">
      <t>メイ</t>
    </rPh>
    <phoneticPr fontId="1"/>
  </si>
  <si>
    <t>開始時刻</t>
    <rPh sb="0" eb="2">
      <t>カイシ</t>
    </rPh>
    <rPh sb="2" eb="4">
      <t>ジコク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</si>
  <si>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</si>
  <si>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</si>
  <si>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から</t>
    <phoneticPr fontId="1"/>
  </si>
  <si>
    <t>総人数</t>
    <phoneticPr fontId="1"/>
  </si>
  <si>
    <t>人</t>
    <rPh sb="0" eb="1">
      <t>ニン</t>
    </rPh>
    <phoneticPr fontId="1"/>
  </si>
  <si>
    <t>使用目的</t>
    <rPh sb="0" eb="2">
      <t>シヨウ</t>
    </rPh>
    <rPh sb="2" eb="4">
      <t>モクテキ</t>
    </rPh>
    <phoneticPr fontId="1"/>
  </si>
  <si>
    <t>配置</t>
    <rPh sb="0" eb="2">
      <t>ハイチ</t>
    </rPh>
    <phoneticPr fontId="1"/>
  </si>
  <si>
    <t>使用備品
（マイク）</t>
    <rPh sb="0" eb="2">
      <t>シヨウ</t>
    </rPh>
    <rPh sb="2" eb="4">
      <t>ビヒン</t>
    </rPh>
    <phoneticPr fontId="1"/>
  </si>
  <si>
    <t>↓当支部記入欄</t>
    <rPh sb="1" eb="2">
      <t>トウ</t>
    </rPh>
    <rPh sb="2" eb="4">
      <t>シブ</t>
    </rPh>
    <rPh sb="4" eb="6">
      <t>キニュウ</t>
    </rPh>
    <rPh sb="6" eb="7">
      <t>ラン</t>
    </rPh>
    <phoneticPr fontId="1"/>
  </si>
  <si>
    <t>総務部長</t>
    <rPh sb="0" eb="2">
      <t>ソウム</t>
    </rPh>
    <rPh sb="2" eb="4">
      <t>ブチョウ</t>
    </rPh>
    <phoneticPr fontId="1"/>
  </si>
  <si>
    <t>請求者のあて名</t>
    <rPh sb="0" eb="3">
      <t>セイキュウシャ</t>
    </rPh>
    <rPh sb="6" eb="7">
      <t>ナ</t>
    </rPh>
    <phoneticPr fontId="1"/>
  </si>
  <si>
    <t>会計課長</t>
    <rPh sb="0" eb="2">
      <t>カイケイ</t>
    </rPh>
    <rPh sb="2" eb="4">
      <t>カチョウ</t>
    </rPh>
    <phoneticPr fontId="1"/>
  </si>
  <si>
    <t>会計係長</t>
    <rPh sb="0" eb="2">
      <t>カイケイ</t>
    </rPh>
    <rPh sb="2" eb="4">
      <t>カカリチョウ</t>
    </rPh>
    <phoneticPr fontId="1"/>
  </si>
  <si>
    <t>会計係</t>
    <rPh sb="0" eb="2">
      <t>カイケイ</t>
    </rPh>
    <rPh sb="2" eb="3">
      <t>カカリ</t>
    </rPh>
    <phoneticPr fontId="1"/>
  </si>
  <si>
    <t>担当者受付</t>
    <rPh sb="0" eb="3">
      <t>タントウシャ</t>
    </rPh>
    <rPh sb="3" eb="5">
      <t>ウケツケ</t>
    </rPh>
    <phoneticPr fontId="1"/>
  </si>
  <si>
    <t>FAX：06-6941-2038</t>
    <phoneticPr fontId="1"/>
  </si>
  <si>
    <t>13時～17時</t>
    <rPh sb="2" eb="3">
      <t>ジ</t>
    </rPh>
    <rPh sb="6" eb="7">
      <t>ジ</t>
    </rPh>
    <phoneticPr fontId="8"/>
  </si>
  <si>
    <t>日本赤十字社総務担当者会議</t>
    <rPh sb="0" eb="2">
      <t>ニホン</t>
    </rPh>
    <rPh sb="2" eb="5">
      <t>セキジュウジ</t>
    </rPh>
    <rPh sb="5" eb="6">
      <t>シャ</t>
    </rPh>
    <rPh sb="6" eb="8">
      <t>ソウム</t>
    </rPh>
    <rPh sb="8" eb="11">
      <t>タントウシャ</t>
    </rPh>
    <rPh sb="11" eb="13">
      <t>カイギ</t>
    </rPh>
    <phoneticPr fontId="1"/>
  </si>
  <si>
    <t>00</t>
    <phoneticPr fontId="1"/>
  </si>
  <si>
    <t>会議</t>
    <rPh sb="0" eb="2">
      <t>カイギ</t>
    </rPh>
    <phoneticPr fontId="1"/>
  </si>
  <si>
    <t>303会議室</t>
  </si>
  <si>
    <t>ロ型</t>
    <rPh sb="1" eb="2">
      <t>ガタ</t>
    </rPh>
    <phoneticPr fontId="1"/>
  </si>
  <si>
    <t>日本赤十字社大阪府支部</t>
    <rPh sb="0" eb="11">
      <t>ニホンセキジュウジシャオオサカフシブ</t>
    </rPh>
    <phoneticPr fontId="1"/>
  </si>
  <si>
    <t>540-0008</t>
    <phoneticPr fontId="1"/>
  </si>
  <si>
    <t>大阪市中央区大手前２丁目１番７号</t>
    <rPh sb="0" eb="3">
      <t>オオサカシ</t>
    </rPh>
    <rPh sb="3" eb="6">
      <t>チュウオウク</t>
    </rPh>
    <rPh sb="6" eb="9">
      <t>オオテマエ</t>
    </rPh>
    <rPh sb="10" eb="12">
      <t>チョウメ</t>
    </rPh>
    <rPh sb="13" eb="14">
      <t>バン</t>
    </rPh>
    <rPh sb="15" eb="16">
      <t>ゴウ</t>
    </rPh>
    <phoneticPr fontId="1"/>
  </si>
  <si>
    <t>日本赤十字社大阪府支部</t>
    <rPh sb="0" eb="6">
      <t>ニホンセキジュウジシャ</t>
    </rPh>
    <rPh sb="6" eb="9">
      <t>オオサカフ</t>
    </rPh>
    <rPh sb="9" eb="11">
      <t>シブ</t>
    </rPh>
    <phoneticPr fontId="1"/>
  </si>
  <si>
    <t>06-6943-0706</t>
    <phoneticPr fontId="1"/>
  </si>
  <si>
    <t>総務部会計課</t>
    <rPh sb="0" eb="2">
      <t>ソウム</t>
    </rPh>
    <rPh sb="2" eb="3">
      <t>ブ</t>
    </rPh>
    <rPh sb="3" eb="6">
      <t>カイケイカ</t>
    </rPh>
    <phoneticPr fontId="1"/>
  </si>
  <si>
    <t>06-6941-2038</t>
    <phoneticPr fontId="1"/>
  </si>
  <si>
    <t>●●　●●</t>
    <phoneticPr fontId="1"/>
  </si>
  <si>
    <t>時間</t>
    <rPh sb="0" eb="2">
      <t>ジカン</t>
    </rPh>
    <phoneticPr fontId="1"/>
  </si>
  <si>
    <t>9時～12時</t>
    <rPh sb="1" eb="2">
      <t>ジ</t>
    </rPh>
    <rPh sb="5" eb="6">
      <t>ジ</t>
    </rPh>
    <phoneticPr fontId="8"/>
  </si>
  <si>
    <t>教室型</t>
    <rPh sb="0" eb="3">
      <t>キョウシツガタ</t>
    </rPh>
    <phoneticPr fontId="1"/>
  </si>
  <si>
    <t>9時～17時</t>
    <rPh sb="1" eb="2">
      <t>ジ</t>
    </rPh>
    <rPh sb="5" eb="6">
      <t>ジ</t>
    </rPh>
    <phoneticPr fontId="8"/>
  </si>
  <si>
    <t>島型（グループ型）</t>
    <rPh sb="0" eb="1">
      <t>シマ</t>
    </rPh>
    <rPh sb="1" eb="2">
      <t>ガタ</t>
    </rPh>
    <rPh sb="7" eb="8">
      <t>ガタ</t>
    </rPh>
    <phoneticPr fontId="1"/>
  </si>
  <si>
    <t>その他</t>
    <rPh sb="2" eb="3">
      <t>タ</t>
    </rPh>
    <phoneticPr fontId="1"/>
  </si>
  <si>
    <t>部屋名</t>
    <rPh sb="0" eb="2">
      <t>ヘヤ</t>
    </rPh>
    <rPh sb="2" eb="3">
      <t>メイ</t>
    </rPh>
    <phoneticPr fontId="1"/>
  </si>
  <si>
    <t>101会議室</t>
  </si>
  <si>
    <t>301会議室</t>
    <phoneticPr fontId="1"/>
  </si>
  <si>
    <t>302会議室</t>
    <phoneticPr fontId="1"/>
  </si>
  <si>
    <t>303会議室</t>
    <phoneticPr fontId="1"/>
  </si>
  <si>
    <t>304会議室</t>
    <phoneticPr fontId="1"/>
  </si>
  <si>
    <t>401会議室</t>
    <phoneticPr fontId="1"/>
  </si>
  <si>
    <t>402会議室</t>
    <phoneticPr fontId="1"/>
  </si>
  <si>
    <t>マイク</t>
    <phoneticPr fontId="1"/>
  </si>
  <si>
    <t>2本目以降単価</t>
    <rPh sb="1" eb="2">
      <t>ホン</t>
    </rPh>
    <rPh sb="2" eb="3">
      <t>メ</t>
    </rPh>
    <rPh sb="3" eb="5">
      <t>イコウ</t>
    </rPh>
    <rPh sb="5" eb="7">
      <t>タンカ</t>
    </rPh>
    <phoneticPr fontId="1"/>
  </si>
  <si>
    <t>1本目単価</t>
    <rPh sb="1" eb="2">
      <t>ホン</t>
    </rPh>
    <rPh sb="2" eb="3">
      <t>メ</t>
    </rPh>
    <rPh sb="3" eb="5">
      <t>タンカ</t>
    </rPh>
    <phoneticPr fontId="1"/>
  </si>
  <si>
    <t>部屋名リスト</t>
    <rPh sb="0" eb="2">
      <t>ヘヤ</t>
    </rPh>
    <rPh sb="2" eb="3">
      <t>メイ</t>
    </rPh>
    <phoneticPr fontId="1"/>
  </si>
  <si>
    <t>利用時間リスト</t>
    <rPh sb="0" eb="2">
      <t>リヨウ</t>
    </rPh>
    <rPh sb="2" eb="4">
      <t>ジカン</t>
    </rPh>
    <phoneticPr fontId="1"/>
  </si>
  <si>
    <t>配置リスト</t>
    <rPh sb="0" eb="2">
      <t>ハイチ</t>
    </rPh>
    <phoneticPr fontId="1"/>
  </si>
  <si>
    <t>消費税率</t>
    <rPh sb="0" eb="3">
      <t>ショウヒゼイ</t>
    </rPh>
    <rPh sb="3" eb="4">
      <t>リツ</t>
    </rPh>
    <phoneticPr fontId="1"/>
  </si>
  <si>
    <t>ホワイトボード・自立式スクリーン</t>
    <rPh sb="8" eb="10">
      <t>ジリツ</t>
    </rPh>
    <rPh sb="10" eb="11">
      <t>シキ</t>
    </rPh>
    <phoneticPr fontId="1"/>
  </si>
  <si>
    <t>１台単価</t>
    <rPh sb="1" eb="2">
      <t>ダイ</t>
    </rPh>
    <rPh sb="2" eb="4">
      <t>タンカ</t>
    </rPh>
    <phoneticPr fontId="1"/>
  </si>
  <si>
    <t>見積書表示</t>
    <rPh sb="0" eb="3">
      <t>ミツモリショ</t>
    </rPh>
    <rPh sb="3" eb="5">
      <t>ヒョウジ</t>
    </rPh>
    <phoneticPr fontId="1"/>
  </si>
  <si>
    <t>表示番号</t>
    <rPh sb="0" eb="2">
      <t>ヒョウジ</t>
    </rPh>
    <rPh sb="2" eb="4">
      <t>バンゴウ</t>
    </rPh>
    <phoneticPr fontId="1"/>
  </si>
  <si>
    <t>表示内容</t>
    <rPh sb="0" eb="2">
      <t>ヒョウジ</t>
    </rPh>
    <rPh sb="2" eb="4">
      <t>ナイヨウ</t>
    </rPh>
    <phoneticPr fontId="1"/>
  </si>
  <si>
    <t>金額</t>
    <rPh sb="0" eb="2">
      <t>キンガク</t>
    </rPh>
    <phoneticPr fontId="1"/>
  </si>
  <si>
    <t>元号</t>
    <rPh sb="0" eb="2">
      <t>ゲンゴウ</t>
    </rPh>
    <phoneticPr fontId="1"/>
  </si>
  <si>
    <t>データ反映表示順</t>
    <rPh sb="3" eb="5">
      <t>ハンエイ</t>
    </rPh>
    <rPh sb="5" eb="7">
      <t>ヒョウジ</t>
    </rPh>
    <rPh sb="7" eb="8">
      <t>ジュン</t>
    </rPh>
    <phoneticPr fontId="1"/>
  </si>
  <si>
    <t>見積書受理方法</t>
    <rPh sb="0" eb="3">
      <t>ミツモリショ</t>
    </rPh>
    <rPh sb="3" eb="5">
      <t>ジュリ</t>
    </rPh>
    <rPh sb="5" eb="7">
      <t>ホウホウ</t>
    </rPh>
    <phoneticPr fontId="1"/>
  </si>
  <si>
    <t>完成次第、会館まで取りに行く</t>
    <rPh sb="0" eb="2">
      <t>カンセイ</t>
    </rPh>
    <rPh sb="2" eb="4">
      <t>シダイ</t>
    </rPh>
    <rPh sb="5" eb="7">
      <t>カイカン</t>
    </rPh>
    <rPh sb="9" eb="10">
      <t>ト</t>
    </rPh>
    <rPh sb="12" eb="13">
      <t>イ</t>
    </rPh>
    <phoneticPr fontId="1"/>
  </si>
  <si>
    <t>取り急ぎＰＤＦで受理、原本は当日請求書と共に受理する</t>
    <rPh sb="0" eb="1">
      <t>ト</t>
    </rPh>
    <rPh sb="2" eb="3">
      <t>イソ</t>
    </rPh>
    <rPh sb="8" eb="10">
      <t>ジュリ</t>
    </rPh>
    <rPh sb="11" eb="13">
      <t>ゲンポン</t>
    </rPh>
    <rPh sb="14" eb="16">
      <t>トウジツ</t>
    </rPh>
    <rPh sb="16" eb="19">
      <t>セイキュウショ</t>
    </rPh>
    <rPh sb="20" eb="21">
      <t>トモ</t>
    </rPh>
    <rPh sb="22" eb="24">
      <t>ジュリ</t>
    </rPh>
    <phoneticPr fontId="1"/>
  </si>
  <si>
    <t>郵送を希望する</t>
    <rPh sb="0" eb="2">
      <t>ユウソウ</t>
    </rPh>
    <rPh sb="3" eb="5">
      <t>キボウ</t>
    </rPh>
    <phoneticPr fontId="1"/>
  </si>
  <si>
    <t>曜日リスト</t>
    <rPh sb="0" eb="2">
      <t>ヨウビ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</si>
  <si>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</si>
  <si>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</si>
  <si>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</si>
  <si>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</si>
  <si>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</si>
  <si>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見積書の受理方法</t>
    <phoneticPr fontId="1"/>
  </si>
  <si>
    <t>MAIL:</t>
    <phoneticPr fontId="1"/>
  </si>
  <si>
    <t>kaigisitu@osaka.jrc.or.jp</t>
    <phoneticPr fontId="1"/>
  </si>
  <si>
    <t>301会議室</t>
  </si>
  <si>
    <t>大阪赤十字会館会議室使用申込書（記入例）</t>
    <rPh sb="0" eb="2">
      <t>オオサカ</t>
    </rPh>
    <rPh sb="2" eb="5">
      <t>セキジュウジ</t>
    </rPh>
    <rPh sb="5" eb="7">
      <t>カイカン</t>
    </rPh>
    <rPh sb="7" eb="10">
      <t>カイギシツ</t>
    </rPh>
    <rPh sb="10" eb="12">
      <t>シヨウ</t>
    </rPh>
    <rPh sb="12" eb="15">
      <t>モウシコミショ</t>
    </rPh>
    <rPh sb="16" eb="18">
      <t>キニュウ</t>
    </rPh>
    <rPh sb="18" eb="19">
      <t>レイ</t>
    </rPh>
    <phoneticPr fontId="1"/>
  </si>
  <si>
    <t>大阪赤十字会館会議室使用にかかる見積（発行依頼）書</t>
    <rPh sb="0" eb="2">
      <t>オオサカ</t>
    </rPh>
    <rPh sb="2" eb="5">
      <t>セキジュウジ</t>
    </rPh>
    <rPh sb="5" eb="7">
      <t>カイカン</t>
    </rPh>
    <rPh sb="7" eb="10">
      <t>カイギシツ</t>
    </rPh>
    <rPh sb="10" eb="12">
      <t>シヨウ</t>
    </rPh>
    <rPh sb="16" eb="18">
      <t>ミツモリ</t>
    </rPh>
    <rPh sb="19" eb="21">
      <t>ハッコウ</t>
    </rPh>
    <rPh sb="21" eb="23">
      <t>イライ</t>
    </rPh>
    <rPh sb="24" eb="25">
      <t>ショ</t>
    </rPh>
    <phoneticPr fontId="1"/>
  </si>
  <si>
    <t>令和</t>
    <rPh sb="0" eb="2">
      <t>レイワ</t>
    </rPh>
    <phoneticPr fontId="1"/>
  </si>
  <si>
    <t>金</t>
    <rPh sb="0" eb="1">
      <t>キン</t>
    </rPh>
    <phoneticPr fontId="1"/>
  </si>
  <si>
    <t>用度施設係長</t>
    <rPh sb="0" eb="2">
      <t>ヨウド</t>
    </rPh>
    <rPh sb="2" eb="4">
      <t>シセツ</t>
    </rPh>
    <rPh sb="4" eb="6">
      <t>カカリチョウ</t>
    </rPh>
    <phoneticPr fontId="1"/>
  </si>
  <si>
    <t>(R1.10.1)</t>
    <phoneticPr fontId="1"/>
  </si>
  <si>
    <t>課長級</t>
    <rPh sb="0" eb="3">
      <t>カチョウキュウ</t>
    </rPh>
    <phoneticPr fontId="1"/>
  </si>
  <si>
    <t>係長級</t>
    <rPh sb="0" eb="3">
      <t>カカリチョウキュウ</t>
    </rPh>
    <phoneticPr fontId="1"/>
  </si>
  <si>
    <t>主事級</t>
    <rPh sb="0" eb="2">
      <t>シュジ</t>
    </rPh>
    <rPh sb="2" eb="3">
      <t>キュウ</t>
    </rPh>
    <phoneticPr fontId="1"/>
  </si>
  <si>
    <t>(R3.４.1)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</si>
</sst>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General&quot;本&quot;"/>
    <numFmt numFmtId="177" formatCode="&quot;¥&quot;#,##0\‐"/>
    <numFmt numFmtId="178" formatCode="General&quot;台&quot;"/>
    <numFmt numFmtId="179" formatCode="General&quot;会&quot;&quot;議&quot;&quot;室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創英ﾌﾟﾚｾﾞﾝｽEB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HGP創英ﾌﾟﾚｾﾞﾝｽEB"/>
      <family val="1"/>
      <charset val="128"/>
    </font>
    <font>
      <sz val="6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/>
      <top/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421">
    <xf numFmtId="0" fontId="0" fillId="0" borderId="0" xfId="0">
      <alignment vertical="center"/>
    </xf>
    <xf numFmtId="38" fontId="0" fillId="0" borderId="0" xfId="4" applyFont="1">
      <alignment vertical="center"/>
    </xf>
    <xf numFmtId="0" fontId="0" fillId="2" borderId="0" xfId="0" applyFill="1">
      <alignment vertical="center"/>
    </xf>
    <xf numFmtId="38" fontId="0" fillId="2" borderId="0" xfId="4" applyFont="1" applyFill="1">
      <alignment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0" borderId="58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right" vertical="center" shrinkToFit="1"/>
    </xf>
    <xf numFmtId="0" fontId="3" fillId="0" borderId="16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2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 shrinkToFit="1"/>
      <protection locked="0" hidden="1"/>
    </xf>
    <xf numFmtId="0" fontId="9" fillId="0" borderId="58" xfId="0" applyFont="1" applyBorder="1" applyAlignment="1" applyProtection="1">
      <alignment horizontal="center" vertical="center" wrapText="1" shrinkToFi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3" borderId="32" xfId="0" applyFont="1" applyFill="1" applyBorder="1" applyAlignment="1" applyProtection="1">
      <alignment horizontal="center" vertical="center" wrapText="1"/>
      <protection locked="0" hidden="1"/>
    </xf>
    <xf numFmtId="0" fontId="3" fillId="0" borderId="88" xfId="0" applyFont="1" applyBorder="1" applyAlignment="1" applyProtection="1">
      <alignment horizontal="center" vertical="center" wrapText="1"/>
      <protection hidden="1"/>
    </xf>
    <xf numFmtId="0" fontId="3" fillId="3" borderId="35" xfId="0" applyFont="1" applyFill="1" applyBorder="1" applyAlignment="1" applyProtection="1">
      <alignment horizontal="center" vertical="center" wrapText="1"/>
      <protection locked="0"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3" borderId="40" xfId="0" applyFont="1" applyFill="1" applyBorder="1" applyAlignment="1" applyProtection="1">
      <alignment horizontal="center" vertical="center" wrapText="1"/>
      <protection locked="0" hidden="1"/>
    </xf>
    <xf numFmtId="0" fontId="3" fillId="0" borderId="86" xfId="0" applyFont="1" applyBorder="1" applyAlignment="1" applyProtection="1">
      <alignment horizontal="center" vertical="center" wrapText="1"/>
      <protection hidden="1"/>
    </xf>
    <xf numFmtId="0" fontId="3" fillId="0" borderId="87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3" fillId="0" borderId="16" xfId="0" applyFont="1" applyBorder="1" applyProtection="1">
      <alignment vertical="center"/>
      <protection hidden="1"/>
    </xf>
    <xf numFmtId="0" fontId="3" fillId="2" borderId="0" xfId="0" applyFont="1" applyFill="1" applyAlignment="1" applyProtection="1">
      <alignment horizontal="right" vertical="center"/>
      <protection locked="0"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Protection="1">
      <alignment vertical="center"/>
      <protection hidden="1"/>
    </xf>
    <xf numFmtId="0" fontId="3" fillId="0" borderId="26" xfId="0" applyFont="1" applyBorder="1" applyProtection="1">
      <alignment vertical="center"/>
      <protection hidden="1"/>
    </xf>
    <xf numFmtId="0" fontId="3" fillId="0" borderId="27" xfId="0" applyFont="1" applyBorder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71" xfId="0" applyFont="1" applyBorder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3" fillId="0" borderId="3" xfId="0" applyFont="1" applyBorder="1" applyProtection="1">
      <alignment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3" fillId="0" borderId="6" xfId="0" applyFont="1" applyBorder="1" applyProtection="1">
      <alignment vertical="center"/>
      <protection hidden="1"/>
    </xf>
    <xf numFmtId="0" fontId="3" fillId="0" borderId="7" xfId="0" applyFont="1" applyBorder="1" applyProtection="1">
      <alignment vertical="center"/>
      <protection hidden="1"/>
    </xf>
    <xf numFmtId="6" fontId="3" fillId="0" borderId="0" xfId="0" applyNumberFormat="1" applyFont="1" applyProtection="1">
      <alignment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38" fontId="3" fillId="0" borderId="11" xfId="4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71" xfId="0" applyFont="1" applyBorder="1">
      <alignment vertical="center"/>
    </xf>
    <xf numFmtId="0" fontId="3" fillId="0" borderId="92" xfId="0" applyFont="1" applyBorder="1">
      <alignment vertical="center"/>
    </xf>
    <xf numFmtId="0" fontId="3" fillId="0" borderId="5" xfId="0" applyFont="1" applyBorder="1">
      <alignment vertical="center"/>
    </xf>
    <xf numFmtId="0" fontId="3" fillId="3" borderId="0" xfId="0" applyFont="1" applyFill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3" fillId="0" borderId="40" xfId="0" applyFont="1" applyBorder="1" applyAlignment="1" applyProtection="1">
      <alignment horizontal="center" vertical="center" wrapText="1"/>
      <protection locked="0" hidden="1"/>
    </xf>
    <xf numFmtId="0" fontId="3" fillId="0" borderId="74" xfId="0" applyFont="1" applyBorder="1" applyAlignment="1" applyProtection="1">
      <alignment horizontal="center" vertical="center" wrapText="1"/>
      <protection locked="0" hidden="1"/>
    </xf>
    <xf numFmtId="0" fontId="0" fillId="0" borderId="31" xfId="0" applyBorder="1">
      <alignment vertical="center"/>
    </xf>
    <xf numFmtId="9" fontId="0" fillId="2" borderId="0" xfId="5" applyFont="1" applyFill="1">
      <alignment vertical="center"/>
    </xf>
    <xf numFmtId="38" fontId="0" fillId="0" borderId="0" xfId="4" applyFont="1">
      <alignment vertical="center"/>
    </xf>
    <xf numFmtId="179" fontId="0" fillId="0" borderId="31" xfId="4" applyNumberFormat="1" applyFont="1" applyBorder="1" applyAlignment="1">
      <alignment horizontal="right" vertical="center"/>
    </xf>
    <xf numFmtId="38" fontId="0" fillId="0" borderId="31" xfId="4" applyFont="1" applyBorder="1" applyAlignment="1">
      <alignment horizontal="right" vertical="center"/>
    </xf>
    <xf numFmtId="6" fontId="0" fillId="0" borderId="31" xfId="0" applyNumberFormat="1" applyBorder="1">
      <alignment vertical="center"/>
    </xf>
    <xf numFmtId="0" fontId="0" fillId="0" borderId="9" xfId="0" applyBorder="1">
      <alignment vertical="center"/>
    </xf>
    <xf numFmtId="0" fontId="0" fillId="0" borderId="31" xfId="4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9" fontId="0" fillId="0" borderId="0" xfId="5" applyFont="1" applyFill="1">
      <alignment vertical="center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57" fontId="3" fillId="0" borderId="0" xfId="0" applyNumberFormat="1" applyFont="1" applyAlignment="1" applyProtection="1">
      <alignment horizontal="center" vertical="center"/>
      <protection hidden="1"/>
    </xf>
    <xf numFmtId="0" fontId="17" fillId="0" borderId="13" xfId="6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0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 hidden="1"/>
    </xf>
    <xf numFmtId="6" fontId="3" fillId="0" borderId="41" xfId="1" applyFont="1" applyBorder="1" applyAlignment="1" applyProtection="1">
      <alignment horizontal="right" vertical="center"/>
      <protection hidden="1"/>
    </xf>
    <xf numFmtId="6" fontId="3" fillId="0" borderId="91" xfId="1" applyFont="1" applyBorder="1" applyAlignment="1" applyProtection="1">
      <alignment horizontal="right" vertical="center"/>
      <protection hidden="1"/>
    </xf>
    <xf numFmtId="0" fontId="3" fillId="0" borderId="38" xfId="0" applyFont="1" applyBorder="1" applyAlignment="1" applyProtection="1">
      <alignment horizontal="center" vertical="center" shrinkToFit="1"/>
      <protection hidden="1"/>
    </xf>
    <xf numFmtId="0" fontId="3" fillId="0" borderId="40" xfId="0" applyFont="1" applyBorder="1" applyAlignment="1" applyProtection="1">
      <alignment horizontal="center" vertical="center" shrinkToFit="1"/>
      <protection hidden="1"/>
    </xf>
    <xf numFmtId="0" fontId="3" fillId="0" borderId="39" xfId="0" applyFont="1" applyBorder="1" applyAlignment="1" applyProtection="1">
      <alignment horizontal="center" vertical="center" shrinkToFit="1"/>
      <protection hidden="1"/>
    </xf>
    <xf numFmtId="0" fontId="3" fillId="0" borderId="43" xfId="0" applyFont="1" applyBorder="1" applyAlignment="1" applyProtection="1">
      <alignment horizontal="center" vertical="center" shrinkToFit="1"/>
      <protection hidden="1"/>
    </xf>
    <xf numFmtId="0" fontId="3" fillId="0" borderId="32" xfId="0" applyFont="1" applyBorder="1" applyAlignment="1" applyProtection="1">
      <alignment horizontal="center" vertical="center" shrinkToFit="1"/>
      <protection hidden="1"/>
    </xf>
    <xf numFmtId="0" fontId="3" fillId="0" borderId="44" xfId="0" applyFont="1" applyBorder="1" applyAlignment="1" applyProtection="1">
      <alignment horizontal="center" vertical="center" shrinkToFit="1"/>
      <protection hidden="1"/>
    </xf>
    <xf numFmtId="0" fontId="3" fillId="0" borderId="72" xfId="0" applyFont="1" applyBorder="1" applyAlignment="1" applyProtection="1">
      <alignment horizontal="center" vertical="center" shrinkToFit="1"/>
      <protection hidden="1"/>
    </xf>
    <xf numFmtId="0" fontId="3" fillId="0" borderId="97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95" xfId="0" applyFont="1" applyBorder="1" applyAlignment="1" applyProtection="1">
      <alignment horizontal="center" vertical="center" shrinkToFit="1"/>
      <protection hidden="1"/>
    </xf>
    <xf numFmtId="178" fontId="3" fillId="0" borderId="84" xfId="0" applyNumberFormat="1" applyFont="1" applyBorder="1" applyAlignment="1" applyProtection="1">
      <alignment horizontal="center" vertical="center" shrinkToFit="1"/>
      <protection hidden="1"/>
    </xf>
    <xf numFmtId="0" fontId="3" fillId="2" borderId="1" xfId="0" applyFont="1" applyFill="1" applyBorder="1" applyAlignment="1" applyProtection="1">
      <alignment vertical="center" shrinkToFit="1"/>
      <protection locked="0" hidden="1"/>
    </xf>
    <xf numFmtId="0" fontId="3" fillId="2" borderId="2" xfId="0" applyFont="1" applyFill="1" applyBorder="1" applyAlignment="1" applyProtection="1">
      <alignment vertical="center" shrinkToFit="1"/>
      <protection locked="0" hidden="1"/>
    </xf>
    <xf numFmtId="0" fontId="3" fillId="2" borderId="22" xfId="0" applyFont="1" applyFill="1" applyBorder="1" applyAlignment="1" applyProtection="1">
      <alignment vertical="center" shrinkToFit="1"/>
      <protection locked="0" hidden="1"/>
    </xf>
    <xf numFmtId="0" fontId="3" fillId="2" borderId="6" xfId="0" applyFont="1" applyFill="1" applyBorder="1" applyAlignment="1" applyProtection="1">
      <alignment vertical="center" shrinkToFit="1"/>
      <protection locked="0" hidden="1"/>
    </xf>
    <xf numFmtId="0" fontId="3" fillId="2" borderId="7" xfId="0" applyFont="1" applyFill="1" applyBorder="1" applyAlignment="1" applyProtection="1">
      <alignment vertical="center" shrinkToFit="1"/>
      <protection locked="0" hidden="1"/>
    </xf>
    <xf numFmtId="0" fontId="3" fillId="2" borderId="18" xfId="0" applyFont="1" applyFill="1" applyBorder="1" applyAlignment="1" applyProtection="1">
      <alignment vertical="center" shrinkToFit="1"/>
      <protection locked="0" hidden="1"/>
    </xf>
    <xf numFmtId="0" fontId="3" fillId="0" borderId="48" xfId="0" applyFont="1" applyBorder="1" applyAlignment="1" applyProtection="1">
      <alignment horizontal="distributed" vertical="center"/>
      <protection hidden="1"/>
    </xf>
    <xf numFmtId="0" fontId="3" fillId="0" borderId="34" xfId="0" applyFont="1" applyBorder="1" applyAlignment="1" applyProtection="1">
      <alignment horizontal="distributed" vertical="center"/>
      <protection hidden="1"/>
    </xf>
    <xf numFmtId="0" fontId="4" fillId="0" borderId="0" xfId="0" applyFont="1" applyAlignment="1" applyProtection="1">
      <alignment horizontal="distributed" vertical="center" shrinkToFit="1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vertical="center"/>
      <protection locked="0" hidden="1"/>
    </xf>
    <xf numFmtId="0" fontId="3" fillId="2" borderId="49" xfId="0" applyFont="1" applyFill="1" applyBorder="1" applyAlignment="1" applyProtection="1">
      <alignment vertical="center"/>
      <protection locked="0" hidden="1"/>
    </xf>
    <xf numFmtId="0" fontId="5" fillId="0" borderId="69" xfId="0" applyFont="1" applyBorder="1" applyAlignment="1" applyProtection="1">
      <alignment vertical="center" shrinkToFit="1"/>
      <protection locked="0" hidden="1"/>
    </xf>
    <xf numFmtId="0" fontId="5" fillId="0" borderId="70" xfId="0" applyFont="1" applyBorder="1" applyAlignment="1" applyProtection="1">
      <alignment vertical="center" shrinkToFit="1"/>
      <protection locked="0" hidden="1"/>
    </xf>
    <xf numFmtId="0" fontId="3" fillId="2" borderId="0" xfId="0" applyFont="1" applyFill="1" applyAlignment="1" applyProtection="1">
      <alignment horizontal="left" vertical="top" wrapText="1" shrinkToFit="1"/>
      <protection locked="0" hidden="1"/>
    </xf>
    <xf numFmtId="0" fontId="3" fillId="0" borderId="21" xfId="0" applyFont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17" xfId="0" applyFont="1" applyBorder="1" applyAlignment="1" applyProtection="1">
      <alignment horizontal="center" vertical="center" shrinkToFit="1"/>
      <protection hidden="1"/>
    </xf>
    <xf numFmtId="178" fontId="3" fillId="0" borderId="83" xfId="0" applyNumberFormat="1" applyFont="1" applyBorder="1" applyAlignment="1" applyProtection="1">
      <alignment horizontal="center" vertical="center" shrinkToFit="1"/>
      <protection hidden="1"/>
    </xf>
    <xf numFmtId="6" fontId="3" fillId="0" borderId="83" xfId="1" applyFont="1" applyBorder="1" applyAlignment="1" applyProtection="1">
      <alignment horizontal="right" vertical="center"/>
      <protection hidden="1"/>
    </xf>
    <xf numFmtId="6" fontId="3" fillId="0" borderId="96" xfId="1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94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93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95" xfId="0" applyFont="1" applyBorder="1" applyAlignment="1" applyProtection="1">
      <alignment horizontal="center" vertical="center"/>
      <protection hidden="1"/>
    </xf>
    <xf numFmtId="176" fontId="3" fillId="0" borderId="83" xfId="0" applyNumberFormat="1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left" vertical="center" indent="1"/>
      <protection hidden="1"/>
    </xf>
    <xf numFmtId="0" fontId="3" fillId="0" borderId="11" xfId="0" applyFont="1" applyBorder="1" applyAlignment="1" applyProtection="1">
      <alignment horizontal="left" vertical="center" indent="1"/>
      <protection hidden="1"/>
    </xf>
    <xf numFmtId="38" fontId="3" fillId="0" borderId="9" xfId="4" applyFont="1" applyBorder="1" applyAlignment="1" applyProtection="1">
      <alignment horizontal="right" vertical="center"/>
      <protection hidden="1"/>
    </xf>
    <xf numFmtId="38" fontId="3" fillId="0" borderId="10" xfId="4" applyFont="1" applyBorder="1" applyAlignment="1" applyProtection="1">
      <alignment horizontal="right" vertical="center"/>
      <protection hidden="1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left" vertical="center"/>
    </xf>
    <xf numFmtId="0" fontId="3" fillId="0" borderId="77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6" fontId="3" fillId="0" borderId="36" xfId="0" applyNumberFormat="1" applyFont="1" applyBorder="1" applyAlignment="1" applyProtection="1">
      <alignment horizontal="right" vertical="center"/>
      <protection hidden="1"/>
    </xf>
    <xf numFmtId="6" fontId="3" fillId="0" borderId="35" xfId="0" applyNumberFormat="1" applyFont="1" applyBorder="1" applyAlignment="1" applyProtection="1">
      <alignment horizontal="right" vertical="center"/>
      <protection hidden="1"/>
    </xf>
    <xf numFmtId="6" fontId="3" fillId="0" borderId="88" xfId="0" applyNumberFormat="1" applyFont="1" applyBorder="1" applyAlignment="1" applyProtection="1">
      <alignment horizontal="right" vertical="center"/>
      <protection hidden="1"/>
    </xf>
    <xf numFmtId="0" fontId="3" fillId="0" borderId="79" xfId="0" applyFont="1" applyBorder="1" applyAlignment="1" applyProtection="1">
      <alignment horizontal="center" vertical="center"/>
      <protection hidden="1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6" fontId="3" fillId="0" borderId="73" xfId="0" applyNumberFormat="1" applyFont="1" applyBorder="1" applyAlignment="1" applyProtection="1">
      <alignment horizontal="right" vertical="center"/>
      <protection hidden="1"/>
    </xf>
    <xf numFmtId="6" fontId="3" fillId="0" borderId="74" xfId="0" applyNumberFormat="1" applyFont="1" applyBorder="1" applyAlignment="1" applyProtection="1">
      <alignment horizontal="right" vertical="center"/>
      <protection hidden="1"/>
    </xf>
    <xf numFmtId="6" fontId="3" fillId="0" borderId="82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2" fillId="0" borderId="5" xfId="0" applyFont="1" applyBorder="1" applyAlignment="1" applyProtection="1">
      <alignment horizontal="left" vertical="center" wrapText="1"/>
      <protection hidden="1"/>
    </xf>
    <xf numFmtId="0" fontId="12" fillId="0" borderId="7" xfId="0" applyFont="1" applyBorder="1" applyAlignment="1" applyProtection="1">
      <alignment horizontal="left" vertical="center" wrapText="1"/>
      <protection hidden="1"/>
    </xf>
    <xf numFmtId="0" fontId="12" fillId="0" borderId="8" xfId="0" applyFont="1" applyBorder="1" applyAlignment="1" applyProtection="1">
      <alignment horizontal="left" vertical="center" wrapText="1"/>
      <protection hidden="1"/>
    </xf>
    <xf numFmtId="6" fontId="3" fillId="0" borderId="4" xfId="0" applyNumberFormat="1" applyFont="1" applyBorder="1" applyAlignment="1" applyProtection="1">
      <alignment horizontal="right" vertical="center"/>
      <protection hidden="1"/>
    </xf>
    <xf numFmtId="6" fontId="3" fillId="0" borderId="0" xfId="0" applyNumberFormat="1" applyFont="1" applyAlignment="1" applyProtection="1">
      <alignment horizontal="right" vertical="center"/>
      <protection hidden="1"/>
    </xf>
    <xf numFmtId="6" fontId="3" fillId="0" borderId="5" xfId="0" applyNumberFormat="1" applyFont="1" applyBorder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2" borderId="81" xfId="0" applyFont="1" applyFill="1" applyBorder="1" applyAlignment="1" applyProtection="1">
      <alignment vertical="center"/>
      <protection locked="0" hidden="1"/>
    </xf>
    <xf numFmtId="0" fontId="3" fillId="2" borderId="13" xfId="0" applyFont="1" applyFill="1" applyBorder="1" applyAlignment="1" applyProtection="1">
      <alignment vertical="center"/>
      <protection locked="0" hidden="1"/>
    </xf>
    <xf numFmtId="0" fontId="3" fillId="2" borderId="24" xfId="0" applyFont="1" applyFill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horizontal="distributed" vertical="center"/>
      <protection hidden="1"/>
    </xf>
    <xf numFmtId="0" fontId="3" fillId="2" borderId="14" xfId="0" applyFont="1" applyFill="1" applyBorder="1" applyAlignment="1" applyProtection="1">
      <alignment horizontal="left" vertical="center" shrinkToFit="1"/>
      <protection locked="0" hidden="1"/>
    </xf>
    <xf numFmtId="0" fontId="10" fillId="0" borderId="9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177" fontId="13" fillId="0" borderId="3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3" fillId="0" borderId="5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4" fillId="0" borderId="80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76" xfId="0" applyFont="1" applyBorder="1" applyAlignment="1" applyProtection="1">
      <alignment horizontal="center" vertical="center" shrinkToFit="1"/>
      <protection hidden="1"/>
    </xf>
    <xf numFmtId="0" fontId="3" fillId="0" borderId="28" xfId="0" applyFont="1" applyBorder="1" applyAlignment="1" applyProtection="1">
      <alignment horizontal="center" vertical="center" shrinkToFit="1"/>
      <protection hidden="1"/>
    </xf>
    <xf numFmtId="0" fontId="3" fillId="0" borderId="57" xfId="0" applyFont="1" applyBorder="1" applyAlignment="1" applyProtection="1">
      <alignment horizontal="center" vertical="center" shrinkToFit="1"/>
      <protection hidden="1"/>
    </xf>
    <xf numFmtId="0" fontId="3" fillId="2" borderId="9" xfId="0" applyFont="1" applyFill="1" applyBorder="1" applyAlignment="1" applyProtection="1">
      <alignment horizontal="left" vertical="center" wrapText="1"/>
      <protection locked="0" hidden="1"/>
    </xf>
    <xf numFmtId="0" fontId="3" fillId="2" borderId="10" xfId="0" applyFont="1" applyFill="1" applyBorder="1" applyAlignment="1" applyProtection="1">
      <alignment horizontal="left" vertical="center" wrapText="1"/>
      <protection locked="0" hidden="1"/>
    </xf>
    <xf numFmtId="0" fontId="3" fillId="2" borderId="20" xfId="0" applyFont="1" applyFill="1" applyBorder="1" applyAlignment="1" applyProtection="1">
      <alignment horizontal="left" vertical="center" wrapText="1"/>
      <protection locked="0"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2" borderId="28" xfId="0" applyFont="1" applyFill="1" applyBorder="1" applyAlignment="1" applyProtection="1">
      <alignment horizontal="center" vertical="center" shrinkToFit="1"/>
      <protection locked="0" hidden="1"/>
    </xf>
    <xf numFmtId="0" fontId="3" fillId="2" borderId="29" xfId="0" applyFont="1" applyFill="1" applyBorder="1" applyAlignment="1" applyProtection="1">
      <alignment horizontal="center" vertical="center" shrinkToFit="1"/>
      <protection locked="0" hidden="1"/>
    </xf>
    <xf numFmtId="6" fontId="3" fillId="0" borderId="72" xfId="1" applyFont="1" applyBorder="1" applyAlignment="1" applyProtection="1">
      <alignment horizontal="right" vertical="center"/>
      <protection hidden="1"/>
    </xf>
    <xf numFmtId="6" fontId="3" fillId="0" borderId="85" xfId="1" applyFont="1" applyBorder="1" applyAlignment="1" applyProtection="1">
      <alignment horizontal="right" vertical="center"/>
      <protection hidden="1"/>
    </xf>
    <xf numFmtId="6" fontId="3" fillId="0" borderId="62" xfId="1" applyFont="1" applyBorder="1" applyAlignment="1" applyProtection="1">
      <alignment horizontal="center" vertical="center"/>
      <protection hidden="1"/>
    </xf>
    <xf numFmtId="6" fontId="3" fillId="0" borderId="63" xfId="1" applyFont="1" applyBorder="1" applyAlignment="1" applyProtection="1">
      <alignment horizontal="center" vertical="center"/>
      <protection hidden="1"/>
    </xf>
    <xf numFmtId="6" fontId="3" fillId="0" borderId="42" xfId="1" applyFont="1" applyBorder="1" applyAlignment="1" applyProtection="1">
      <alignment horizontal="center" vertical="center"/>
      <protection hidden="1"/>
    </xf>
    <xf numFmtId="6" fontId="3" fillId="0" borderId="47" xfId="1" applyFont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locked="0" hidden="1"/>
    </xf>
    <xf numFmtId="0" fontId="3" fillId="2" borderId="10" xfId="0" applyFont="1" applyFill="1" applyBorder="1" applyAlignment="1" applyProtection="1">
      <alignment horizontal="center" vertical="center" wrapText="1"/>
      <protection locked="0" hidden="1"/>
    </xf>
    <xf numFmtId="0" fontId="3" fillId="2" borderId="11" xfId="0" applyFont="1" applyFill="1" applyBorder="1" applyAlignment="1" applyProtection="1">
      <alignment horizontal="center" vertical="center" wrapText="1"/>
      <protection locked="0" hidden="1"/>
    </xf>
    <xf numFmtId="0" fontId="3" fillId="3" borderId="9" xfId="0" applyFont="1" applyFill="1" applyBorder="1" applyAlignment="1" applyProtection="1">
      <alignment horizontal="center" vertical="center" wrapText="1"/>
      <protection locked="0" hidden="1"/>
    </xf>
    <xf numFmtId="0" fontId="3" fillId="3" borderId="10" xfId="0" applyFont="1" applyFill="1" applyBorder="1" applyAlignment="1" applyProtection="1">
      <alignment horizontal="center" vertical="center" wrapText="1"/>
      <protection locked="0" hidden="1"/>
    </xf>
    <xf numFmtId="0" fontId="3" fillId="3" borderId="11" xfId="0" applyFont="1" applyFill="1" applyBorder="1" applyAlignment="1" applyProtection="1">
      <alignment horizontal="center" vertical="center" wrapText="1"/>
      <protection locked="0" hidden="1"/>
    </xf>
    <xf numFmtId="0" fontId="3" fillId="3" borderId="20" xfId="0" applyFont="1" applyFill="1" applyBorder="1" applyAlignment="1" applyProtection="1">
      <alignment horizontal="center" vertical="center" wrapText="1"/>
      <protection locked="0"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6" fontId="3" fillId="0" borderId="84" xfId="1" applyFont="1" applyBorder="1" applyAlignment="1" applyProtection="1">
      <alignment horizontal="right" vertical="center"/>
      <protection hidden="1"/>
    </xf>
    <xf numFmtId="6" fontId="3" fillId="0" borderId="90" xfId="1" applyFont="1" applyBorder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locked="0" hidden="1"/>
    </xf>
    <xf numFmtId="0" fontId="3" fillId="2" borderId="14" xfId="0" applyFont="1" applyFill="1" applyBorder="1" applyAlignment="1" applyProtection="1">
      <alignment horizontal="left" vertical="center"/>
      <protection locked="0" hidden="1"/>
    </xf>
    <xf numFmtId="0" fontId="3" fillId="2" borderId="0" xfId="0" applyFont="1" applyFill="1" applyAlignment="1" applyProtection="1">
      <alignment horizontal="left" vertical="top" wrapText="1"/>
      <protection locked="0" hidden="1"/>
    </xf>
    <xf numFmtId="0" fontId="3" fillId="2" borderId="14" xfId="0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83" xfId="0" applyFont="1" applyBorder="1" applyAlignment="1" applyProtection="1">
      <alignment horizontal="center" vertical="center" shrinkToFit="1"/>
      <protection hidden="1"/>
    </xf>
    <xf numFmtId="0" fontId="5" fillId="0" borderId="38" xfId="0" applyFont="1" applyBorder="1" applyAlignment="1" applyProtection="1">
      <alignment horizontal="center" vertical="center" shrinkToFit="1"/>
      <protection hidden="1"/>
    </xf>
    <xf numFmtId="0" fontId="5" fillId="0" borderId="80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/>
    </xf>
    <xf numFmtId="49" fontId="3" fillId="2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6" fillId="0" borderId="80" xfId="0" applyFont="1" applyBorder="1" applyAlignment="1" applyProtection="1">
      <alignment horizontal="center" vertical="center" wrapText="1"/>
      <protection hidden="1"/>
    </xf>
    <xf numFmtId="0" fontId="16" fillId="0" borderId="40" xfId="0" applyFont="1" applyBorder="1" applyAlignment="1" applyProtection="1">
      <alignment horizontal="center" vertical="center" wrapText="1"/>
      <protection hidden="1"/>
    </xf>
    <xf numFmtId="0" fontId="16" fillId="0" borderId="77" xfId="0" applyFont="1" applyBorder="1" applyAlignment="1" applyProtection="1">
      <alignment horizontal="center" vertical="center" wrapText="1"/>
      <protection hidden="1"/>
    </xf>
    <xf numFmtId="0" fontId="16" fillId="0" borderId="3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 applyProtection="1">
      <alignment horizontal="center" vertical="center" shrinkToFit="1"/>
      <protection hidden="1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77" xfId="0" applyFont="1" applyFill="1" applyBorder="1" applyAlignment="1" applyProtection="1">
      <alignment horizontal="center" vertical="center" wrapText="1"/>
      <protection locked="0" hidden="1"/>
    </xf>
    <xf numFmtId="0" fontId="3" fillId="2" borderId="35" xfId="0" applyFont="1" applyFill="1" applyBorder="1" applyAlignment="1" applyProtection="1">
      <alignment horizontal="center" vertical="center" wrapText="1"/>
      <protection locked="0" hidden="1"/>
    </xf>
    <xf numFmtId="0" fontId="3" fillId="3" borderId="78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5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right" vertical="center"/>
      <protection locked="0"/>
    </xf>
    <xf numFmtId="0" fontId="3" fillId="0" borderId="76" xfId="0" applyFont="1" applyBorder="1" applyAlignment="1">
      <alignment horizontal="center" vertical="center" shrinkToFit="1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0" fontId="3" fillId="3" borderId="87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49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5" fillId="0" borderId="69" xfId="0" applyFont="1" applyBorder="1" applyAlignment="1" applyProtection="1">
      <alignment vertical="center" shrinkToFit="1"/>
      <protection locked="0"/>
    </xf>
    <xf numFmtId="0" fontId="5" fillId="0" borderId="70" xfId="0" applyFont="1" applyBorder="1" applyAlignment="1" applyProtection="1">
      <alignment vertical="center" shrinkToFit="1"/>
      <protection locked="0"/>
    </xf>
    <xf numFmtId="6" fontId="3" fillId="0" borderId="4" xfId="0" applyNumberFormat="1" applyFont="1" applyBorder="1" applyAlignment="1">
      <alignment horizontal="right" vertical="center"/>
    </xf>
    <xf numFmtId="6" fontId="3" fillId="0" borderId="0" xfId="0" applyNumberFormat="1" applyFont="1" applyAlignment="1">
      <alignment horizontal="right" vertical="center"/>
    </xf>
    <xf numFmtId="6" fontId="3" fillId="0" borderId="5" xfId="0" applyNumberFormat="1" applyFont="1" applyBorder="1" applyAlignment="1">
      <alignment horizontal="right" vertical="center"/>
    </xf>
    <xf numFmtId="6" fontId="3" fillId="0" borderId="6" xfId="0" applyNumberFormat="1" applyFont="1" applyBorder="1" applyAlignment="1">
      <alignment horizontal="right" vertical="center"/>
    </xf>
    <xf numFmtId="6" fontId="3" fillId="0" borderId="7" xfId="0" applyNumberFormat="1" applyFont="1" applyBorder="1" applyAlignment="1">
      <alignment horizontal="right" vertical="center"/>
    </xf>
    <xf numFmtId="6" fontId="3" fillId="0" borderId="8" xfId="0" applyNumberFormat="1" applyFont="1" applyBorder="1" applyAlignment="1">
      <alignment horizontal="right" vertical="center"/>
    </xf>
    <xf numFmtId="0" fontId="3" fillId="0" borderId="7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6" fontId="3" fillId="0" borderId="36" xfId="0" applyNumberFormat="1" applyFont="1" applyBorder="1" applyAlignment="1">
      <alignment horizontal="right" vertical="center"/>
    </xf>
    <xf numFmtId="6" fontId="3" fillId="0" borderId="35" xfId="0" applyNumberFormat="1" applyFont="1" applyBorder="1" applyAlignment="1">
      <alignment horizontal="right" vertical="center"/>
    </xf>
    <xf numFmtId="6" fontId="3" fillId="0" borderId="88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" borderId="80" xfId="0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3" fillId="3" borderId="80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shrinkToFit="1"/>
    </xf>
    <xf numFmtId="6" fontId="3" fillId="0" borderId="62" xfId="1" applyFont="1" applyBorder="1" applyAlignment="1">
      <alignment horizontal="center" vertical="center"/>
    </xf>
    <xf numFmtId="6" fontId="3" fillId="0" borderId="63" xfId="1" applyFont="1" applyBorder="1" applyAlignment="1">
      <alignment horizontal="center" vertical="center"/>
    </xf>
    <xf numFmtId="6" fontId="3" fillId="0" borderId="42" xfId="1" applyFont="1" applyBorder="1" applyAlignment="1">
      <alignment horizontal="center" vertical="center"/>
    </xf>
    <xf numFmtId="6" fontId="3" fillId="0" borderId="47" xfId="1" applyFont="1" applyBorder="1" applyAlignment="1">
      <alignment horizontal="center" vertical="center"/>
    </xf>
    <xf numFmtId="6" fontId="3" fillId="0" borderId="64" xfId="1" applyFont="1" applyBorder="1" applyAlignment="1">
      <alignment horizontal="center" vertical="center"/>
    </xf>
    <xf numFmtId="6" fontId="3" fillId="0" borderId="65" xfId="1" applyFont="1" applyBorder="1" applyAlignment="1">
      <alignment horizontal="center" vertical="center"/>
    </xf>
    <xf numFmtId="6" fontId="3" fillId="0" borderId="73" xfId="0" applyNumberFormat="1" applyFont="1" applyBorder="1" applyAlignment="1">
      <alignment horizontal="right" vertical="center"/>
    </xf>
    <xf numFmtId="6" fontId="3" fillId="0" borderId="74" xfId="0" applyNumberFormat="1" applyFont="1" applyBorder="1" applyAlignment="1">
      <alignment horizontal="right" vertical="center"/>
    </xf>
    <xf numFmtId="6" fontId="3" fillId="0" borderId="8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2" borderId="16" xfId="0" applyFont="1" applyFill="1" applyBorder="1" applyAlignment="1" applyProtection="1">
      <alignment vertical="center" shrinkToFit="1"/>
      <protection locked="0"/>
    </xf>
    <xf numFmtId="0" fontId="3" fillId="2" borderId="81" xfId="0" applyFont="1" applyFill="1" applyBorder="1" applyAlignment="1" applyProtection="1">
      <alignment vertical="center" shrinkToFit="1"/>
      <protection locked="0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2" borderId="24" xfId="0" applyFont="1" applyFill="1" applyBorder="1" applyAlignment="1" applyProtection="1">
      <alignment vertical="center" shrinkToFit="1"/>
      <protection locked="0"/>
    </xf>
    <xf numFmtId="0" fontId="3" fillId="0" borderId="48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2" borderId="77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6" fillId="0" borderId="80" xfId="0" applyFont="1" applyBorder="1" applyAlignment="1" applyProtection="1">
      <alignment horizontal="center" vertical="center" wrapText="1"/>
      <protection locked="0" hidden="1"/>
    </xf>
    <xf numFmtId="0" fontId="16" fillId="0" borderId="40" xfId="0" applyFont="1" applyBorder="1" applyAlignment="1" applyProtection="1">
      <alignment horizontal="center" vertical="center" wrapText="1"/>
      <protection locked="0" hidden="1"/>
    </xf>
    <xf numFmtId="0" fontId="16" fillId="0" borderId="77" xfId="0" applyFont="1" applyBorder="1" applyAlignment="1" applyProtection="1">
      <alignment horizontal="center" vertical="center" wrapText="1"/>
      <protection locked="0" hidden="1"/>
    </xf>
    <xf numFmtId="0" fontId="16" fillId="0" borderId="35" xfId="0" applyFont="1" applyBorder="1" applyAlignment="1" applyProtection="1">
      <alignment horizontal="center" vertical="center" wrapText="1"/>
      <protection locked="0" hidden="1"/>
    </xf>
    <xf numFmtId="0" fontId="9" fillId="0" borderId="6" xfId="0" applyFont="1" applyBorder="1" applyAlignment="1" applyProtection="1">
      <alignment horizontal="center" vertical="center" shrinkToFit="1"/>
      <protection locked="0" hidden="1"/>
    </xf>
    <xf numFmtId="0" fontId="9" fillId="0" borderId="7" xfId="0" applyFont="1" applyBorder="1" applyAlignment="1" applyProtection="1">
      <alignment horizontal="center" vertical="center" shrinkToFit="1"/>
      <protection locked="0" hidden="1"/>
    </xf>
    <xf numFmtId="0" fontId="5" fillId="0" borderId="8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69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パーセント" xfId="5" builtinId="5"/>
    <cellStyle name="ハイパーリンク" xfId="6" builtinId="8"/>
    <cellStyle name="桁区切り" xfId="4" builtinId="6"/>
    <cellStyle name="桁区切り 2" xfId="3" xr:uid="{00000000-0005-0000-0000-000001000000}"/>
    <cellStyle name="通貨" xfId="1" builtinId="7"/>
    <cellStyle name="標準" xfId="0" builtinId="0"/>
    <cellStyle name="標準 2" xfId="2" xr:uid="{00000000-0005-0000-0000-000004000000}"/>
  </cellStyles>
  <dxfs count="15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112059</xdr:colOff>
      <xdr:row>1</xdr:row>
      <xdr:rowOff>89646</xdr:rowOff>
    </xdr:from>
    <xdr:to>
      <xdr:col>34</xdr:col>
      <xdr:colOff>593911</xdr:colOff>
      <xdr:row>21</xdr:row>
      <xdr:rowOff>123264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82118" y="358587"/>
          <a:ext cx="3765175" cy="505385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留意点</a:t>
          </a:r>
          <a:r>
            <a:rPr kumimoji="1" lang="en-US" altLang="ja-JP" sz="1200"/>
            <a:t>※</a:t>
          </a:r>
        </a:p>
        <a:p>
          <a:pPr algn="l"/>
          <a:r>
            <a:rPr kumimoji="1" lang="ja-JP" altLang="en-US" sz="1200"/>
            <a:t>・黄色のセルは入力必須項目です。</a:t>
          </a:r>
          <a:endParaRPr kumimoji="1" lang="en-US" altLang="ja-JP" sz="1200"/>
        </a:p>
        <a:p>
          <a:pPr algn="l"/>
          <a:r>
            <a:rPr kumimoji="1" lang="ja-JP" altLang="en-US" sz="1200"/>
            <a:t>・緑色のセルは、必要に応じて使用するセルです。</a:t>
          </a:r>
          <a:endParaRPr kumimoji="1" lang="en-US" altLang="ja-JP" sz="1200"/>
        </a:p>
        <a:p>
          <a:pPr algn="l"/>
          <a:r>
            <a:rPr kumimoji="1" lang="ja-JP" altLang="en-US" sz="1200"/>
            <a:t>　同日の場合、１枚あたり３部屋まで依頼可能です。　　</a:t>
          </a:r>
          <a:endParaRPr kumimoji="1" lang="en-US" altLang="ja-JP" sz="1200"/>
        </a:p>
        <a:p>
          <a:pPr algn="l"/>
          <a:r>
            <a:rPr kumimoji="1" lang="ja-JP" altLang="en-US" sz="1200"/>
            <a:t>　４部屋以上借りられる場合は、２枚に分けて作成してください。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</a:t>
          </a:r>
          <a:r>
            <a:rPr kumimoji="1" lang="ja-JP" altLang="en-US" sz="1200">
              <a:solidFill>
                <a:srgbClr val="FF0000"/>
              </a:solidFill>
            </a:rPr>
            <a:t>各室有線マイク４本、ワイヤレスマイク３本以上借りられる場合は、事前にお問い合わせください。本数に限りがあります。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</a:t>
          </a:r>
          <a:r>
            <a:rPr kumimoji="1" lang="en-US" altLang="ja-JP" sz="1200">
              <a:solidFill>
                <a:sysClr val="windowText" lastClr="000000"/>
              </a:solidFill>
            </a:rPr>
            <a:t>301</a:t>
          </a:r>
          <a:r>
            <a:rPr kumimoji="1" lang="ja-JP" altLang="en-US" sz="1200">
              <a:solidFill>
                <a:sysClr val="windowText" lastClr="000000"/>
              </a:solidFill>
            </a:rPr>
            <a:t>会議室は、移動式ホワイトボード１台、備えつけのスクリーンが室料に含まれています。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・移動式ホワイトボードは３台、自立式スクリーンは１台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までです。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・「見積書発行依頼書（入力画面）」に入力した内容は「申込書（入力画面）」のシートに反映されますので、ご活用ください。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・１枚目に入力すると、２枚目に見積書が自動作成されますので、各自で出力ください。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★見積書に公印が必要な場合</a:t>
          </a:r>
        </a:p>
        <a:p>
          <a:pPr algn="l"/>
          <a:r>
            <a:rPr kumimoji="1" lang="ja-JP" altLang="en-US" sz="1200"/>
            <a:t>同様式に必要事項を入力し、メールで同様式を送信ください。手続きには３～４日必要です。</a:t>
          </a:r>
        </a:p>
        <a:p>
          <a:pPr algn="l"/>
          <a:r>
            <a:rPr kumimoji="1" lang="en-US" altLang="ja-JP" sz="1200"/>
            <a:t>【</a:t>
          </a:r>
          <a:r>
            <a:rPr kumimoji="1" lang="ja-JP" altLang="en-US" sz="1200"/>
            <a:t>メールアドレス</a:t>
          </a:r>
          <a:r>
            <a:rPr kumimoji="1" lang="en-US" altLang="ja-JP" sz="1200"/>
            <a:t>】</a:t>
          </a:r>
          <a:r>
            <a:rPr kumimoji="1" lang="ja-JP" altLang="en-US" sz="1200"/>
            <a:t>　</a:t>
          </a:r>
          <a:r>
            <a:rPr kumimoji="1" lang="en-US" altLang="ja-JP" sz="1200"/>
            <a:t>kaigisitu@osaka.jrc.or.jp</a:t>
          </a:r>
        </a:p>
        <a:p>
          <a:pPr algn="l"/>
          <a:endParaRPr kumimoji="1" lang="en-US" altLang="ja-JP" sz="1200"/>
        </a:p>
        <a:p>
          <a:pPr algn="l"/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201706</xdr:colOff>
      <xdr:row>1</xdr:row>
      <xdr:rowOff>0</xdr:rowOff>
    </xdr:from>
    <xdr:to>
      <xdr:col>35</xdr:col>
      <xdr:colOff>-1</xdr:colOff>
      <xdr:row>20</xdr:row>
      <xdr:rowOff>100853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16588" y="268941"/>
          <a:ext cx="3585882" cy="4941794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留意点</a:t>
          </a:r>
          <a:r>
            <a:rPr kumimoji="1" lang="en-US" altLang="ja-JP" sz="1200"/>
            <a:t>※</a:t>
          </a:r>
        </a:p>
        <a:p>
          <a:pPr algn="l"/>
          <a:r>
            <a:rPr kumimoji="1" lang="ja-JP" altLang="en-US" sz="1200"/>
            <a:t>・黄色のセルは入力必須項目です。</a:t>
          </a:r>
          <a:endParaRPr kumimoji="1" lang="en-US" altLang="ja-JP" sz="1200"/>
        </a:p>
        <a:p>
          <a:pPr algn="l"/>
          <a:r>
            <a:rPr kumimoji="1" lang="ja-JP" altLang="en-US" sz="1200"/>
            <a:t>・緑色のセルは、必要に応じて使用するセルです。</a:t>
          </a:r>
          <a:endParaRPr kumimoji="1" lang="en-US" altLang="ja-JP" sz="1200"/>
        </a:p>
        <a:p>
          <a:pPr algn="l"/>
          <a:r>
            <a:rPr kumimoji="1" lang="ja-JP" altLang="en-US" sz="1200"/>
            <a:t>　同日の場合、１枚あたり３部屋まで依頼可能です。　　</a:t>
          </a:r>
          <a:endParaRPr kumimoji="1" lang="en-US" altLang="ja-JP" sz="1200"/>
        </a:p>
        <a:p>
          <a:pPr algn="l"/>
          <a:r>
            <a:rPr kumimoji="1" lang="ja-JP" altLang="en-US" sz="1200"/>
            <a:t>　４部屋以上借りられる場合は、２枚に分けて作成してください。</a:t>
          </a:r>
          <a:endParaRPr kumimoji="1" lang="en-US" altLang="ja-JP" sz="1200"/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・各室有線マイク４本、ワイヤレスマイク３本以上借りられる場合は、事前にお問い合わせください。本数に限りがあります。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・</a:t>
          </a:r>
          <a:r>
            <a:rPr kumimoji="1" lang="en-US" altLang="ja-JP" sz="1200"/>
            <a:t>301</a:t>
          </a:r>
          <a:r>
            <a:rPr kumimoji="1" lang="ja-JP" altLang="en-US" sz="1200"/>
            <a:t>会議室は、移動式ホワイトボード１台、備えつけのスクリーンが室料に含まれています。</a:t>
          </a:r>
        </a:p>
        <a:p>
          <a:pPr algn="l"/>
          <a:r>
            <a:rPr kumimoji="1" lang="ja-JP" altLang="en-US" sz="1200"/>
            <a:t>・移動式ホワイトボードは３台、自立式スクリーンは１台までです。</a:t>
          </a:r>
          <a:endParaRPr kumimoji="1" lang="en-US" altLang="ja-JP" sz="1200"/>
        </a:p>
        <a:p>
          <a:pPr algn="l"/>
          <a:r>
            <a:rPr kumimoji="1" lang="ja-JP" altLang="en-US" sz="1200"/>
            <a:t>・「見積書発行依頼書（入力画面）」に入力した内容が「申込書（入力画面）」のシートに反映されるよう、一部のセルに数式が入っていますが、見積書が不要な場合は、申込書シートに直接手入力することも可能です。</a:t>
          </a:r>
        </a:p>
        <a:p>
          <a:pPr algn="l"/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申込書はプリントアウトし、</a:t>
          </a:r>
          <a:r>
            <a:rPr kumimoji="1" lang="en-US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または郵送</a:t>
          </a: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でお申し込みください。</a:t>
          </a: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（持参も可）</a:t>
          </a:r>
          <a:endParaRPr lang="ja-JP" altLang="ja-JP" sz="1200">
            <a:solidFill>
              <a:srgbClr val="FF0000"/>
            </a:solidFill>
            <a:effectLst/>
          </a:endParaRPr>
        </a:p>
        <a:p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（押印した原本は、控えとして貴方で保管ください）</a:t>
          </a:r>
          <a:endParaRPr lang="ja-JP" altLang="ja-JP" sz="1200">
            <a:solidFill>
              <a:srgbClr val="FF0000"/>
            </a:solidFill>
            <a:effectLst/>
          </a:endParaRPr>
        </a:p>
        <a:p>
          <a:r>
            <a:rPr kumimoji="1" lang="en-US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FAX:06-6941-2038</a:t>
          </a:r>
          <a:endParaRPr lang="ja-JP" altLang="ja-JP" sz="12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igisitu@osaka.jrc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4"/>
  <sheetViews>
    <sheetView showZeros="0" view="pageBreakPreview" zoomScale="85" zoomScaleNormal="85" zoomScaleSheetLayoutView="85" workbookViewId="0">
      <selection activeCell="S5" sqref="S5:X5"/>
    </sheetView>
  </sheetViews>
  <sheetFormatPr defaultRowHeight="13.5" x14ac:dyDescent="0.15"/>
  <cols>
    <col min="1" max="6" width="3.625" style="32" customWidth="1"/>
    <col min="7" max="8" width="2.875" style="32" customWidth="1"/>
    <col min="9" max="9" width="3.625" style="32" customWidth="1"/>
    <col min="10" max="11" width="2.875" style="32" customWidth="1"/>
    <col min="12" max="12" width="3.625" style="32" customWidth="1"/>
    <col min="13" max="14" width="2.875" style="32" customWidth="1"/>
    <col min="15" max="15" width="3.75" style="32" customWidth="1"/>
    <col min="16" max="17" width="2.875" style="32" customWidth="1"/>
    <col min="18" max="18" width="3.625" style="32" customWidth="1"/>
    <col min="19" max="20" width="2.875" style="32" customWidth="1"/>
    <col min="21" max="22" width="3.625" style="32" customWidth="1"/>
    <col min="23" max="23" width="3.125" style="32" customWidth="1"/>
    <col min="24" max="24" width="3.625" style="32" customWidth="1"/>
    <col min="25" max="25" width="3.625" style="33" customWidth="1"/>
    <col min="26" max="27" width="3.625" style="32" customWidth="1"/>
    <col min="28" max="29" width="4.625" style="32" customWidth="1"/>
    <col min="30" max="30" width="6.875" style="32" bestFit="1" customWidth="1"/>
    <col min="31" max="32" width="4.625" style="32" customWidth="1"/>
    <col min="33" max="16384" width="9" style="32"/>
  </cols>
  <sheetData>
    <row r="1" spans="1:27" ht="21" x14ac:dyDescent="0.15">
      <c r="A1" s="232" t="s">
        <v>132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31"/>
    </row>
    <row r="2" spans="1:27" ht="21.75" thickBot="1" x14ac:dyDescent="0.2">
      <c r="A2" s="31"/>
      <c r="B2" s="31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7" ht="22.5" customHeight="1" x14ac:dyDescent="0.15">
      <c r="C3" s="192" t="s">
        <v>0</v>
      </c>
      <c r="D3" s="193"/>
      <c r="E3" s="194"/>
      <c r="F3" s="195"/>
      <c r="G3" s="196" t="str">
        <f>入力規則!A17</f>
        <v>令和</v>
      </c>
      <c r="H3" s="197"/>
      <c r="I3" s="34"/>
      <c r="J3" s="197" t="s">
        <v>1</v>
      </c>
      <c r="K3" s="197"/>
      <c r="L3" s="34"/>
      <c r="M3" s="197" t="s">
        <v>2</v>
      </c>
      <c r="N3" s="197"/>
      <c r="O3" s="34"/>
      <c r="P3" s="197" t="s">
        <v>3</v>
      </c>
      <c r="Q3" s="197"/>
      <c r="R3" s="34"/>
      <c r="S3" s="197" t="s">
        <v>4</v>
      </c>
      <c r="T3" s="198"/>
      <c r="U3" s="35" t="s">
        <v>5</v>
      </c>
      <c r="V3" s="203"/>
      <c r="W3" s="203"/>
      <c r="X3" s="204"/>
      <c r="Y3" s="36"/>
    </row>
    <row r="4" spans="1:27" ht="36" customHeight="1" x14ac:dyDescent="0.15">
      <c r="C4" s="202" t="s">
        <v>6</v>
      </c>
      <c r="D4" s="172"/>
      <c r="E4" s="172"/>
      <c r="F4" s="172"/>
      <c r="G4" s="199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36"/>
    </row>
    <row r="5" spans="1:27" ht="22.5" customHeight="1" x14ac:dyDescent="0.15">
      <c r="C5" s="247" t="s">
        <v>7</v>
      </c>
      <c r="D5" s="145"/>
      <c r="E5" s="248"/>
      <c r="F5" s="249"/>
      <c r="G5" s="211"/>
      <c r="H5" s="212"/>
      <c r="I5" s="212"/>
      <c r="J5" s="212"/>
      <c r="K5" s="212"/>
      <c r="L5" s="213"/>
      <c r="M5" s="214"/>
      <c r="N5" s="215"/>
      <c r="O5" s="215"/>
      <c r="P5" s="215"/>
      <c r="Q5" s="215"/>
      <c r="R5" s="216"/>
      <c r="S5" s="215"/>
      <c r="T5" s="215"/>
      <c r="U5" s="215"/>
      <c r="V5" s="215"/>
      <c r="W5" s="215"/>
      <c r="X5" s="217"/>
      <c r="Y5" s="36"/>
    </row>
    <row r="6" spans="1:27" ht="17.25" customHeight="1" x14ac:dyDescent="0.15">
      <c r="C6" s="218" t="s">
        <v>8</v>
      </c>
      <c r="D6" s="129"/>
      <c r="E6" s="129"/>
      <c r="F6" s="219"/>
      <c r="G6" s="233" t="s">
        <v>9</v>
      </c>
      <c r="H6" s="235" t="s">
        <v>10</v>
      </c>
      <c r="I6" s="235"/>
      <c r="J6" s="236"/>
      <c r="K6" s="37"/>
      <c r="L6" s="38" t="s">
        <v>11</v>
      </c>
      <c r="M6" s="237" t="s">
        <v>9</v>
      </c>
      <c r="N6" s="238" t="s">
        <v>10</v>
      </c>
      <c r="O6" s="238"/>
      <c r="P6" s="239"/>
      <c r="Q6" s="39"/>
      <c r="R6" s="38" t="s">
        <v>11</v>
      </c>
      <c r="S6" s="240" t="s">
        <v>9</v>
      </c>
      <c r="T6" s="238" t="s">
        <v>10</v>
      </c>
      <c r="U6" s="238"/>
      <c r="V6" s="239"/>
      <c r="W6" s="39"/>
      <c r="X6" s="40" t="s">
        <v>11</v>
      </c>
      <c r="Y6" s="36"/>
    </row>
    <row r="7" spans="1:27" ht="17.25" customHeight="1" x14ac:dyDescent="0.15">
      <c r="C7" s="220"/>
      <c r="D7" s="93"/>
      <c r="E7" s="93"/>
      <c r="F7" s="221"/>
      <c r="G7" s="234"/>
      <c r="H7" s="242" t="s">
        <v>12</v>
      </c>
      <c r="I7" s="242"/>
      <c r="J7" s="243"/>
      <c r="K7" s="41"/>
      <c r="L7" s="42" t="s">
        <v>11</v>
      </c>
      <c r="M7" s="234"/>
      <c r="N7" s="242" t="s">
        <v>12</v>
      </c>
      <c r="O7" s="242"/>
      <c r="P7" s="243"/>
      <c r="Q7" s="41"/>
      <c r="R7" s="42" t="s">
        <v>11</v>
      </c>
      <c r="S7" s="241"/>
      <c r="T7" s="242" t="s">
        <v>12</v>
      </c>
      <c r="U7" s="242"/>
      <c r="V7" s="243"/>
      <c r="W7" s="41"/>
      <c r="X7" s="43" t="s">
        <v>11</v>
      </c>
      <c r="Y7" s="36"/>
    </row>
    <row r="8" spans="1:27" ht="17.25" customHeight="1" x14ac:dyDescent="0.15">
      <c r="C8" s="220"/>
      <c r="D8" s="93"/>
      <c r="E8" s="93"/>
      <c r="F8" s="221"/>
      <c r="G8" s="190" t="s">
        <v>13</v>
      </c>
      <c r="H8" s="191"/>
      <c r="I8" s="191"/>
      <c r="J8" s="191"/>
      <c r="K8" s="41"/>
      <c r="L8" s="42" t="s">
        <v>11</v>
      </c>
      <c r="M8" s="244" t="s">
        <v>14</v>
      </c>
      <c r="N8" s="245"/>
      <c r="O8" s="245"/>
      <c r="P8" s="245"/>
      <c r="Q8" s="41"/>
      <c r="R8" s="42" t="s">
        <v>11</v>
      </c>
      <c r="S8" s="245" t="s">
        <v>14</v>
      </c>
      <c r="T8" s="245"/>
      <c r="U8" s="245"/>
      <c r="V8" s="245"/>
      <c r="W8" s="41"/>
      <c r="X8" s="43" t="s">
        <v>11</v>
      </c>
      <c r="Y8" s="36"/>
    </row>
    <row r="9" spans="1:27" ht="23.25" customHeight="1" x14ac:dyDescent="0.15">
      <c r="C9" s="220"/>
      <c r="D9" s="93"/>
      <c r="E9" s="93"/>
      <c r="F9" s="221"/>
      <c r="G9" s="190" t="s">
        <v>15</v>
      </c>
      <c r="H9" s="191"/>
      <c r="I9" s="191"/>
      <c r="J9" s="191"/>
      <c r="K9" s="74"/>
      <c r="L9" s="42" t="s">
        <v>16</v>
      </c>
      <c r="M9" s="190" t="s">
        <v>15</v>
      </c>
      <c r="N9" s="191"/>
      <c r="O9" s="191"/>
      <c r="P9" s="191"/>
      <c r="Q9" s="74"/>
      <c r="R9" s="42" t="s">
        <v>16</v>
      </c>
      <c r="S9" s="190" t="s">
        <v>15</v>
      </c>
      <c r="T9" s="191"/>
      <c r="U9" s="191"/>
      <c r="V9" s="191"/>
      <c r="W9" s="75"/>
      <c r="X9" s="43" t="s">
        <v>16</v>
      </c>
      <c r="Y9" s="36"/>
    </row>
    <row r="10" spans="1:27" ht="17.25" customHeight="1" x14ac:dyDescent="0.15">
      <c r="C10" s="222"/>
      <c r="D10" s="134"/>
      <c r="E10" s="134"/>
      <c r="F10" s="223"/>
      <c r="G10" s="224" t="s">
        <v>17</v>
      </c>
      <c r="H10" s="225"/>
      <c r="I10" s="225"/>
      <c r="J10" s="225"/>
      <c r="K10" s="76"/>
      <c r="L10" s="44" t="s">
        <v>16</v>
      </c>
      <c r="M10" s="224" t="s">
        <v>17</v>
      </c>
      <c r="N10" s="225"/>
      <c r="O10" s="225"/>
      <c r="P10" s="225"/>
      <c r="Q10" s="76"/>
      <c r="R10" s="44" t="s">
        <v>16</v>
      </c>
      <c r="S10" s="224" t="s">
        <v>17</v>
      </c>
      <c r="T10" s="225"/>
      <c r="U10" s="225"/>
      <c r="V10" s="225"/>
      <c r="W10" s="74"/>
      <c r="X10" s="45" t="s">
        <v>16</v>
      </c>
      <c r="Y10" s="36"/>
    </row>
    <row r="11" spans="1:27" ht="15.95" customHeight="1" x14ac:dyDescent="0.15">
      <c r="C11" s="218" t="s">
        <v>18</v>
      </c>
      <c r="D11" s="129"/>
      <c r="E11" s="129"/>
      <c r="F11" s="129"/>
      <c r="G11" s="128" t="s">
        <v>19</v>
      </c>
      <c r="H11" s="129"/>
      <c r="I11" s="130"/>
      <c r="J11" s="99" t="s">
        <v>20</v>
      </c>
      <c r="K11" s="100"/>
      <c r="L11" s="100"/>
      <c r="M11" s="100"/>
      <c r="N11" s="100"/>
      <c r="O11" s="101"/>
      <c r="P11" s="102" t="str">
        <f>LEFT(G5,3)</f>
        <v/>
      </c>
      <c r="Q11" s="102"/>
      <c r="R11" s="205" t="str">
        <f>IF(G5="","",SUMIFS(入力規則!$K$3:$K$23,入力規則!$I$3:$I$23,G5,入力規則!$J$3:$J$23,$V$3))</f>
        <v/>
      </c>
      <c r="S11" s="205"/>
      <c r="T11" s="205"/>
      <c r="U11" s="206"/>
      <c r="V11" s="207"/>
      <c r="W11" s="207"/>
      <c r="X11" s="208"/>
    </row>
    <row r="12" spans="1:27" ht="15.95" customHeight="1" x14ac:dyDescent="0.15">
      <c r="C12" s="220"/>
      <c r="D12" s="93"/>
      <c r="E12" s="93"/>
      <c r="F12" s="93"/>
      <c r="G12" s="131"/>
      <c r="H12" s="93"/>
      <c r="I12" s="132"/>
      <c r="J12" s="96" t="s">
        <v>102</v>
      </c>
      <c r="K12" s="97"/>
      <c r="L12" s="97"/>
      <c r="M12" s="97"/>
      <c r="N12" s="97"/>
      <c r="O12" s="98"/>
      <c r="P12" s="136" t="str">
        <f>IF(SUM(K6:K8)=0,"",SUM(K6:K8))</f>
        <v/>
      </c>
      <c r="Q12" s="136"/>
      <c r="R12" s="94" t="str">
        <f>IF(P12="","",入力規則!$N$2+入力規則!$N$3*(P12-1))</f>
        <v/>
      </c>
      <c r="S12" s="94"/>
      <c r="T12" s="94"/>
      <c r="U12" s="95"/>
      <c r="V12" s="209"/>
      <c r="W12" s="209"/>
      <c r="X12" s="210"/>
    </row>
    <row r="13" spans="1:27" ht="15.95" customHeight="1" x14ac:dyDescent="0.15">
      <c r="C13" s="220"/>
      <c r="D13" s="93"/>
      <c r="E13" s="93"/>
      <c r="F13" s="93"/>
      <c r="G13" s="131"/>
      <c r="H13" s="93"/>
      <c r="I13" s="132"/>
      <c r="J13" s="96" t="s">
        <v>21</v>
      </c>
      <c r="K13" s="97"/>
      <c r="L13" s="97"/>
      <c r="M13" s="97"/>
      <c r="N13" s="97"/>
      <c r="O13" s="98"/>
      <c r="P13" s="125" t="str">
        <f>IF(K9=0,"",K9)</f>
        <v/>
      </c>
      <c r="Q13" s="125"/>
      <c r="R13" s="126" t="str">
        <f>IF(P13="","",入力規則!$Q$2*P13)</f>
        <v/>
      </c>
      <c r="S13" s="126"/>
      <c r="T13" s="126"/>
      <c r="U13" s="127"/>
      <c r="V13" s="209"/>
      <c r="W13" s="209"/>
      <c r="X13" s="210"/>
    </row>
    <row r="14" spans="1:27" ht="15.95" customHeight="1" x14ac:dyDescent="0.15">
      <c r="C14" s="220"/>
      <c r="D14" s="93"/>
      <c r="E14" s="93"/>
      <c r="F14" s="93"/>
      <c r="G14" s="133"/>
      <c r="H14" s="134"/>
      <c r="I14" s="135"/>
      <c r="J14" s="103" t="s">
        <v>22</v>
      </c>
      <c r="K14" s="104"/>
      <c r="L14" s="104"/>
      <c r="M14" s="104"/>
      <c r="N14" s="104"/>
      <c r="O14" s="105"/>
      <c r="P14" s="125" t="str">
        <f>IF(K10=0,"",K10)</f>
        <v/>
      </c>
      <c r="Q14" s="125"/>
      <c r="R14" s="126" t="str">
        <f>IF(P14="","",入力規則!$Q$2*P14)</f>
        <v/>
      </c>
      <c r="S14" s="126"/>
      <c r="T14" s="126"/>
      <c r="U14" s="127"/>
      <c r="V14" s="209"/>
      <c r="W14" s="209"/>
      <c r="X14" s="210"/>
    </row>
    <row r="15" spans="1:27" ht="15.95" customHeight="1" x14ac:dyDescent="0.15">
      <c r="C15" s="220"/>
      <c r="D15" s="93"/>
      <c r="E15" s="93"/>
      <c r="F15" s="93"/>
      <c r="G15" s="128" t="s">
        <v>23</v>
      </c>
      <c r="H15" s="129"/>
      <c r="I15" s="130"/>
      <c r="J15" s="99" t="s">
        <v>20</v>
      </c>
      <c r="K15" s="100"/>
      <c r="L15" s="100"/>
      <c r="M15" s="100"/>
      <c r="N15" s="100"/>
      <c r="O15" s="101"/>
      <c r="P15" s="102" t="str">
        <f>LEFT(M5,3)</f>
        <v/>
      </c>
      <c r="Q15" s="102"/>
      <c r="R15" s="205" t="str">
        <f>IF(M5="","",SUMIFS(入力規則!$K$3:$K$23,入力規則!$I$3:$I$23,M5,入力規則!$J$3:$J$23,$V$3))</f>
        <v/>
      </c>
      <c r="S15" s="205"/>
      <c r="T15" s="205"/>
      <c r="U15" s="206"/>
      <c r="V15" s="209"/>
      <c r="W15" s="209"/>
      <c r="X15" s="210"/>
    </row>
    <row r="16" spans="1:27" ht="15.95" customHeight="1" x14ac:dyDescent="0.15">
      <c r="C16" s="220"/>
      <c r="D16" s="93"/>
      <c r="E16" s="93"/>
      <c r="F16" s="93"/>
      <c r="G16" s="131"/>
      <c r="H16" s="93"/>
      <c r="I16" s="132"/>
      <c r="J16" s="96" t="s">
        <v>102</v>
      </c>
      <c r="K16" s="97"/>
      <c r="L16" s="97"/>
      <c r="M16" s="97"/>
      <c r="N16" s="97"/>
      <c r="O16" s="98"/>
      <c r="P16" s="136" t="str">
        <f>IF(SUM(Q6:Q8)=0,"",SUM(Q6:Q8))</f>
        <v/>
      </c>
      <c r="Q16" s="136"/>
      <c r="R16" s="94" t="str">
        <f>IF(P16="","",入力規則!$N$2+入力規則!$N$3*(P16-1))</f>
        <v/>
      </c>
      <c r="S16" s="94"/>
      <c r="T16" s="94"/>
      <c r="U16" s="95"/>
      <c r="V16" s="209"/>
      <c r="W16" s="209"/>
      <c r="X16" s="210"/>
    </row>
    <row r="17" spans="3:27" ht="15.95" customHeight="1" x14ac:dyDescent="0.15">
      <c r="C17" s="220"/>
      <c r="D17" s="93"/>
      <c r="E17" s="93"/>
      <c r="F17" s="93"/>
      <c r="G17" s="131"/>
      <c r="H17" s="93"/>
      <c r="I17" s="132"/>
      <c r="J17" s="96" t="s">
        <v>21</v>
      </c>
      <c r="K17" s="97"/>
      <c r="L17" s="97"/>
      <c r="M17" s="97"/>
      <c r="N17" s="97"/>
      <c r="O17" s="98"/>
      <c r="P17" s="125" t="str">
        <f>IF(Q9=0,"",Q9)</f>
        <v/>
      </c>
      <c r="Q17" s="125"/>
      <c r="R17" s="126" t="str">
        <f>IF(P17="","",入力規則!$Q$2*P17)</f>
        <v/>
      </c>
      <c r="S17" s="126"/>
      <c r="T17" s="126"/>
      <c r="U17" s="127"/>
      <c r="V17" s="209"/>
      <c r="W17" s="209"/>
      <c r="X17" s="210"/>
    </row>
    <row r="18" spans="3:27" ht="15.95" customHeight="1" x14ac:dyDescent="0.15">
      <c r="C18" s="220"/>
      <c r="D18" s="93"/>
      <c r="E18" s="93"/>
      <c r="F18" s="93"/>
      <c r="G18" s="133"/>
      <c r="H18" s="134"/>
      <c r="I18" s="135"/>
      <c r="J18" s="103" t="s">
        <v>22</v>
      </c>
      <c r="K18" s="104"/>
      <c r="L18" s="104"/>
      <c r="M18" s="104"/>
      <c r="N18" s="104"/>
      <c r="O18" s="105"/>
      <c r="P18" s="125" t="str">
        <f>IF(Q10=0,"",Q10)</f>
        <v/>
      </c>
      <c r="Q18" s="125"/>
      <c r="R18" s="126" t="str">
        <f>IF(P18="","",入力規則!$Q$2*P18)</f>
        <v/>
      </c>
      <c r="S18" s="126"/>
      <c r="T18" s="126"/>
      <c r="U18" s="127"/>
      <c r="V18" s="209"/>
      <c r="W18" s="209"/>
      <c r="X18" s="210"/>
    </row>
    <row r="19" spans="3:27" ht="15.95" customHeight="1" x14ac:dyDescent="0.15">
      <c r="C19" s="220"/>
      <c r="D19" s="93"/>
      <c r="E19" s="93"/>
      <c r="F19" s="93"/>
      <c r="G19" s="128" t="s">
        <v>24</v>
      </c>
      <c r="H19" s="129"/>
      <c r="I19" s="130"/>
      <c r="J19" s="99" t="s">
        <v>20</v>
      </c>
      <c r="K19" s="100"/>
      <c r="L19" s="100"/>
      <c r="M19" s="100"/>
      <c r="N19" s="100"/>
      <c r="O19" s="101"/>
      <c r="P19" s="102" t="str">
        <f>LEFT(S5,3)</f>
        <v/>
      </c>
      <c r="Q19" s="102"/>
      <c r="R19" s="205" t="str">
        <f>IF(S5="","",SUMIFS(入力規則!$K$3:$K$23,入力規則!$I$3:$I$23,S5,入力規則!$J$3:$J$23,$V$3))</f>
        <v/>
      </c>
      <c r="S19" s="205"/>
      <c r="T19" s="205"/>
      <c r="U19" s="206"/>
      <c r="V19" s="209"/>
      <c r="W19" s="209"/>
      <c r="X19" s="210"/>
    </row>
    <row r="20" spans="3:27" ht="15.95" customHeight="1" x14ac:dyDescent="0.15">
      <c r="C20" s="220"/>
      <c r="D20" s="93"/>
      <c r="E20" s="93"/>
      <c r="F20" s="93"/>
      <c r="G20" s="131"/>
      <c r="H20" s="93"/>
      <c r="I20" s="132"/>
      <c r="J20" s="96" t="s">
        <v>102</v>
      </c>
      <c r="K20" s="97"/>
      <c r="L20" s="97"/>
      <c r="M20" s="97"/>
      <c r="N20" s="97"/>
      <c r="O20" s="98"/>
      <c r="P20" s="136" t="str">
        <f>IF(SUM(W6:W8)=0,"",SUM(W6:W8))</f>
        <v/>
      </c>
      <c r="Q20" s="136"/>
      <c r="R20" s="94" t="str">
        <f>IF(P20="","",入力規則!$N$2+入力規則!$N$3*(P20-1))</f>
        <v/>
      </c>
      <c r="S20" s="94"/>
      <c r="T20" s="94"/>
      <c r="U20" s="95"/>
      <c r="V20" s="209"/>
      <c r="W20" s="209"/>
      <c r="X20" s="210"/>
    </row>
    <row r="21" spans="3:27" ht="15.95" customHeight="1" x14ac:dyDescent="0.15">
      <c r="C21" s="220"/>
      <c r="D21" s="93"/>
      <c r="E21" s="93"/>
      <c r="F21" s="93"/>
      <c r="G21" s="131"/>
      <c r="H21" s="93"/>
      <c r="I21" s="132"/>
      <c r="J21" s="96" t="s">
        <v>21</v>
      </c>
      <c r="K21" s="97"/>
      <c r="L21" s="97"/>
      <c r="M21" s="97"/>
      <c r="N21" s="97"/>
      <c r="O21" s="98"/>
      <c r="P21" s="125" t="str">
        <f>IF(W9=0,"",W9)</f>
        <v/>
      </c>
      <c r="Q21" s="125"/>
      <c r="R21" s="126" t="str">
        <f>IF(P21="","",入力規則!$Q$2*P21)</f>
        <v/>
      </c>
      <c r="S21" s="126"/>
      <c r="T21" s="126"/>
      <c r="U21" s="127"/>
      <c r="V21" s="209"/>
      <c r="W21" s="209"/>
      <c r="X21" s="210"/>
    </row>
    <row r="22" spans="3:27" ht="15.95" customHeight="1" x14ac:dyDescent="0.15">
      <c r="C22" s="220"/>
      <c r="D22" s="93"/>
      <c r="E22" s="93"/>
      <c r="F22" s="93"/>
      <c r="G22" s="133"/>
      <c r="H22" s="134"/>
      <c r="I22" s="135"/>
      <c r="J22" s="103" t="s">
        <v>22</v>
      </c>
      <c r="K22" s="104"/>
      <c r="L22" s="104"/>
      <c r="M22" s="104"/>
      <c r="N22" s="104"/>
      <c r="O22" s="105"/>
      <c r="P22" s="106" t="str">
        <f>IF(W10=0,"",W10)</f>
        <v/>
      </c>
      <c r="Q22" s="106"/>
      <c r="R22" s="226" t="str">
        <f>IF(P22="","",入力規則!$Q$2*P22)</f>
        <v/>
      </c>
      <c r="S22" s="226"/>
      <c r="T22" s="226"/>
      <c r="U22" s="227"/>
      <c r="V22" s="209"/>
      <c r="W22" s="209"/>
      <c r="X22" s="210"/>
    </row>
    <row r="23" spans="3:27" ht="24.95" customHeight="1" x14ac:dyDescent="0.15">
      <c r="C23" s="220"/>
      <c r="D23" s="93"/>
      <c r="E23" s="93"/>
      <c r="F23" s="93"/>
      <c r="G23" s="143" t="s">
        <v>25</v>
      </c>
      <c r="H23" s="144"/>
      <c r="I23" s="144"/>
      <c r="J23" s="144"/>
      <c r="K23" s="144"/>
      <c r="L23" s="144"/>
      <c r="M23" s="144"/>
      <c r="N23" s="144"/>
      <c r="O23" s="145"/>
      <c r="P23" s="146" t="str">
        <f>IF(SUM(R11:U22)=0,"",SUM(R11:U22))</f>
        <v/>
      </c>
      <c r="Q23" s="147"/>
      <c r="R23" s="147"/>
      <c r="S23" s="147"/>
      <c r="T23" s="147"/>
      <c r="U23" s="148"/>
      <c r="V23" s="209"/>
      <c r="W23" s="209"/>
      <c r="X23" s="210"/>
    </row>
    <row r="24" spans="3:27" ht="24.95" customHeight="1" x14ac:dyDescent="0.15">
      <c r="C24" s="220"/>
      <c r="D24" s="93"/>
      <c r="E24" s="93"/>
      <c r="F24" s="93"/>
      <c r="G24" s="149" t="s">
        <v>26</v>
      </c>
      <c r="H24" s="150"/>
      <c r="I24" s="150"/>
      <c r="J24" s="150"/>
      <c r="K24" s="150"/>
      <c r="L24" s="150"/>
      <c r="M24" s="150"/>
      <c r="N24" s="150"/>
      <c r="O24" s="151"/>
      <c r="P24" s="152" t="str">
        <f>IF(P23="","",P23*入力規則!A14)</f>
        <v/>
      </c>
      <c r="Q24" s="153"/>
      <c r="R24" s="153"/>
      <c r="S24" s="153"/>
      <c r="T24" s="153"/>
      <c r="U24" s="154"/>
      <c r="V24" s="209"/>
      <c r="W24" s="209"/>
      <c r="X24" s="210"/>
      <c r="Y24" s="46"/>
      <c r="Z24" s="47"/>
      <c r="AA24" s="47"/>
    </row>
    <row r="25" spans="3:27" ht="24.95" customHeight="1" x14ac:dyDescent="0.15">
      <c r="C25" s="220"/>
      <c r="D25" s="93"/>
      <c r="E25" s="93"/>
      <c r="F25" s="93"/>
      <c r="G25" s="131" t="s">
        <v>27</v>
      </c>
      <c r="H25" s="93"/>
      <c r="I25" s="93"/>
      <c r="J25" s="93"/>
      <c r="K25" s="93"/>
      <c r="L25" s="93"/>
      <c r="M25" s="93"/>
      <c r="N25" s="93"/>
      <c r="O25" s="93"/>
      <c r="P25" s="159" t="str">
        <f>IF(P23="","",P23+P24)</f>
        <v/>
      </c>
      <c r="Q25" s="160"/>
      <c r="R25" s="160"/>
      <c r="S25" s="160"/>
      <c r="T25" s="160"/>
      <c r="U25" s="161"/>
      <c r="V25" s="209"/>
      <c r="W25" s="209"/>
      <c r="X25" s="210"/>
      <c r="Y25" s="48"/>
    </row>
    <row r="26" spans="3:27" ht="11.25" customHeight="1" x14ac:dyDescent="0.15">
      <c r="C26" s="122" t="s">
        <v>28</v>
      </c>
      <c r="D26" s="123"/>
      <c r="E26" s="123"/>
      <c r="F26" s="123"/>
      <c r="G26" s="107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9"/>
      <c r="Y26" s="32"/>
    </row>
    <row r="27" spans="3:27" ht="11.25" customHeight="1" x14ac:dyDescent="0.15">
      <c r="C27" s="124"/>
      <c r="D27" s="104"/>
      <c r="E27" s="104"/>
      <c r="F27" s="104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2"/>
      <c r="Y27" s="32"/>
    </row>
    <row r="28" spans="3:27" ht="21.75" customHeight="1" thickBot="1" x14ac:dyDescent="0.2">
      <c r="C28" s="162" t="s">
        <v>127</v>
      </c>
      <c r="D28" s="163"/>
      <c r="E28" s="163"/>
      <c r="F28" s="163"/>
      <c r="G28" s="16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32"/>
    </row>
    <row r="29" spans="3:27" ht="20.100000000000001" customHeight="1" thickTop="1" x14ac:dyDescent="0.15">
      <c r="C29" s="113" t="s">
        <v>29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47"/>
      <c r="S29" s="47"/>
      <c r="T29" s="47"/>
      <c r="U29" s="47"/>
      <c r="V29" s="47"/>
      <c r="W29" s="47"/>
      <c r="X29" s="49"/>
      <c r="Y29" s="32"/>
    </row>
    <row r="30" spans="3:27" ht="15.75" customHeight="1" x14ac:dyDescent="0.15">
      <c r="C30" s="46"/>
      <c r="D30" s="47"/>
      <c r="E30" s="93" t="str">
        <f>入力規則!A17</f>
        <v>令和</v>
      </c>
      <c r="F30" s="93"/>
      <c r="G30" s="50"/>
      <c r="H30" s="36" t="s">
        <v>1</v>
      </c>
      <c r="I30" s="50"/>
      <c r="J30" s="36" t="s">
        <v>2</v>
      </c>
      <c r="K30" s="50"/>
      <c r="L30" s="36" t="s">
        <v>3</v>
      </c>
      <c r="M30" s="51"/>
      <c r="N30" s="51"/>
      <c r="O30" s="51"/>
      <c r="P30" s="51"/>
      <c r="Q30" s="51"/>
      <c r="R30" s="47"/>
      <c r="S30" s="47"/>
      <c r="T30" s="47"/>
      <c r="U30" s="47"/>
      <c r="V30" s="47"/>
      <c r="W30" s="47"/>
      <c r="X30" s="49"/>
      <c r="Y30" s="32"/>
    </row>
    <row r="31" spans="3:27" ht="8.25" customHeight="1" x14ac:dyDescent="0.15"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9"/>
      <c r="Y31" s="32"/>
    </row>
    <row r="32" spans="3:27" x14ac:dyDescent="0.15">
      <c r="C32" s="46"/>
      <c r="D32" s="47"/>
      <c r="E32" s="47"/>
      <c r="F32" s="47"/>
      <c r="G32" s="52" t="s">
        <v>30</v>
      </c>
      <c r="H32" s="229"/>
      <c r="I32" s="229"/>
      <c r="J32" s="229"/>
      <c r="K32" s="229"/>
      <c r="L32" s="229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9"/>
      <c r="Y32" s="32"/>
    </row>
    <row r="33" spans="1:27" ht="18" customHeight="1" x14ac:dyDescent="0.15">
      <c r="C33" s="46"/>
      <c r="D33" s="167" t="s">
        <v>31</v>
      </c>
      <c r="E33" s="167"/>
      <c r="F33" s="167"/>
      <c r="G33" s="47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36"/>
      <c r="X33" s="49"/>
      <c r="Y33" s="32"/>
    </row>
    <row r="34" spans="1:27" ht="14.25" customHeight="1" x14ac:dyDescent="0.15">
      <c r="C34" s="46"/>
      <c r="D34" s="47"/>
      <c r="E34" s="47"/>
      <c r="F34" s="47"/>
      <c r="G34" s="47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36"/>
      <c r="X34" s="49"/>
      <c r="Y34" s="32"/>
    </row>
    <row r="35" spans="1:27" ht="11.25" customHeight="1" x14ac:dyDescent="0.15"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9"/>
      <c r="Y35" s="32"/>
    </row>
    <row r="36" spans="1:27" ht="35.25" customHeight="1" x14ac:dyDescent="0.15">
      <c r="C36" s="46"/>
      <c r="D36" s="115" t="s">
        <v>32</v>
      </c>
      <c r="E36" s="115"/>
      <c r="F36" s="115"/>
      <c r="G36" s="47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93"/>
      <c r="V36" s="93"/>
      <c r="W36" s="93"/>
      <c r="X36" s="116"/>
      <c r="Y36" s="32"/>
    </row>
    <row r="37" spans="1:27" ht="21.75" customHeight="1" x14ac:dyDescent="0.15">
      <c r="C37" s="46"/>
      <c r="D37" s="47"/>
      <c r="E37" s="36"/>
      <c r="F37" s="3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93" t="s">
        <v>33</v>
      </c>
      <c r="T37" s="93"/>
      <c r="U37" s="117"/>
      <c r="V37" s="117"/>
      <c r="W37" s="117"/>
      <c r="X37" s="118"/>
      <c r="Y37" s="32"/>
    </row>
    <row r="38" spans="1:27" ht="11.25" customHeight="1" x14ac:dyDescent="0.15">
      <c r="C38" s="46"/>
      <c r="D38" s="47"/>
      <c r="E38" s="36"/>
      <c r="F38" s="3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36"/>
      <c r="R38" s="47"/>
      <c r="T38" s="47"/>
      <c r="U38" s="119" t="s">
        <v>34</v>
      </c>
      <c r="V38" s="119"/>
      <c r="W38" s="119"/>
      <c r="X38" s="120"/>
      <c r="Y38" s="32"/>
    </row>
    <row r="39" spans="1:27" ht="21.75" customHeight="1" x14ac:dyDescent="0.15">
      <c r="C39" s="46"/>
      <c r="D39" s="167" t="s">
        <v>35</v>
      </c>
      <c r="E39" s="167"/>
      <c r="F39" s="167"/>
      <c r="G39" s="47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93" t="s">
        <v>36</v>
      </c>
      <c r="T39" s="93"/>
      <c r="U39" s="117"/>
      <c r="V39" s="117"/>
      <c r="W39" s="117"/>
      <c r="X39" s="118"/>
      <c r="Y39" s="32"/>
    </row>
    <row r="40" spans="1:27" ht="15.75" customHeight="1" x14ac:dyDescent="0.15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9"/>
      <c r="Y40" s="32"/>
    </row>
    <row r="41" spans="1:27" ht="12" customHeight="1" x14ac:dyDescent="0.15">
      <c r="C41" s="46"/>
      <c r="D41" s="93" t="s">
        <v>37</v>
      </c>
      <c r="E41" s="93"/>
      <c r="F41" s="93"/>
      <c r="G41" s="47"/>
      <c r="H41" s="228"/>
      <c r="I41" s="228"/>
      <c r="J41" s="228"/>
      <c r="K41" s="228"/>
      <c r="L41" s="228"/>
      <c r="M41" s="228"/>
      <c r="N41" s="228"/>
      <c r="O41" s="228"/>
      <c r="P41" s="228"/>
      <c r="Q41" s="93"/>
      <c r="R41" s="93"/>
      <c r="S41" s="36"/>
      <c r="T41" s="47"/>
      <c r="U41" s="47"/>
      <c r="V41" s="47"/>
      <c r="W41" s="47"/>
      <c r="X41" s="49"/>
      <c r="Y41" s="32"/>
    </row>
    <row r="42" spans="1:27" ht="7.5" customHeight="1" x14ac:dyDescent="0.15">
      <c r="C42" s="46"/>
      <c r="D42" s="93"/>
      <c r="E42" s="93"/>
      <c r="F42" s="93"/>
      <c r="G42" s="47"/>
      <c r="H42" s="229"/>
      <c r="I42" s="229"/>
      <c r="J42" s="229"/>
      <c r="K42" s="229"/>
      <c r="L42" s="229"/>
      <c r="M42" s="229"/>
      <c r="N42" s="229"/>
      <c r="O42" s="229"/>
      <c r="P42" s="229"/>
      <c r="Q42" s="93"/>
      <c r="R42" s="93"/>
      <c r="S42" s="36"/>
      <c r="T42" s="47"/>
      <c r="U42" s="47"/>
      <c r="V42" s="47"/>
      <c r="W42" s="47"/>
      <c r="X42" s="49"/>
      <c r="Y42" s="32"/>
    </row>
    <row r="43" spans="1:27" ht="14.25" thickBot="1" x14ac:dyDescent="0.2"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5"/>
      <c r="Y43" s="32"/>
    </row>
    <row r="44" spans="1:27" ht="20.25" customHeight="1" thickBot="1" x14ac:dyDescent="0.2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 t="s">
        <v>38</v>
      </c>
      <c r="O44" s="56"/>
      <c r="P44" s="56"/>
      <c r="Q44" s="56"/>
      <c r="R44" s="56"/>
      <c r="S44" s="57"/>
      <c r="T44" s="57"/>
      <c r="U44" s="57"/>
      <c r="V44" s="57"/>
      <c r="W44" s="57"/>
      <c r="X44" s="47"/>
      <c r="Y44" s="47"/>
      <c r="Z44" s="47"/>
      <c r="AA44" s="47"/>
    </row>
    <row r="45" spans="1:27" ht="20.25" customHeight="1" thickTop="1" thickBot="1" x14ac:dyDescent="0.2">
      <c r="C45" s="141" t="s">
        <v>39</v>
      </c>
      <c r="D45" s="141"/>
      <c r="E45" s="142" t="s">
        <v>40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56"/>
      <c r="Q45" s="56"/>
      <c r="R45" s="56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20.25" customHeight="1" thickTop="1" thickBot="1" x14ac:dyDescent="0.2">
      <c r="C46" s="141"/>
      <c r="D46" s="141"/>
      <c r="E46" s="169" t="s">
        <v>128</v>
      </c>
      <c r="F46" s="170"/>
      <c r="G46" s="90" t="s">
        <v>129</v>
      </c>
      <c r="H46" s="91"/>
      <c r="I46" s="91"/>
      <c r="J46" s="91"/>
      <c r="K46" s="91"/>
      <c r="L46" s="91"/>
      <c r="M46" s="91"/>
      <c r="N46" s="91"/>
      <c r="O46" s="92"/>
      <c r="P46" s="56"/>
      <c r="Q46" s="56"/>
      <c r="R46" s="56"/>
      <c r="S46" s="47"/>
      <c r="T46" s="47"/>
      <c r="U46" s="47"/>
      <c r="V46" s="47"/>
      <c r="W46" s="47"/>
      <c r="X46" s="47"/>
      <c r="Y46" s="89" t="s">
        <v>136</v>
      </c>
      <c r="Z46" s="89"/>
      <c r="AA46" s="89"/>
    </row>
    <row r="47" spans="1:27" s="47" customFormat="1" ht="21.75" thickTop="1" x14ac:dyDescent="0.15">
      <c r="A47" s="180" t="s">
        <v>41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</row>
    <row r="48" spans="1:27" s="47" customFormat="1" ht="20.100000000000001" customHeight="1" x14ac:dyDescent="0.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s="47" customFormat="1" ht="20.100000000000001" customHeight="1" x14ac:dyDescent="0.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S49" s="189" t="str">
        <f>IF($G$30="",入力規則!A17&amp;"　　年　　月　　日",$E$30&amp;$G$30&amp;$H$30&amp;$I$30&amp;$J$30&amp;$K$30&amp;$L$30&amp;" ")</f>
        <v>令和　　年　　月　　日</v>
      </c>
      <c r="T49" s="189"/>
      <c r="U49" s="189"/>
      <c r="V49" s="189"/>
      <c r="W49" s="189"/>
      <c r="X49" s="189"/>
      <c r="Y49" s="189"/>
      <c r="Z49" s="36"/>
      <c r="AA49" s="36"/>
    </row>
    <row r="50" spans="1:27" s="47" customFormat="1" ht="20.100000000000001" customHeight="1" x14ac:dyDescent="0.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s="47" customFormat="1" ht="20.100000000000001" customHeight="1" x14ac:dyDescent="0.15">
      <c r="B51" s="58"/>
      <c r="C51" s="59" t="str">
        <f>$G$32&amp;$H$32</f>
        <v>〒</v>
      </c>
      <c r="D51" s="59"/>
      <c r="E51" s="59"/>
      <c r="F51" s="59"/>
      <c r="G51" s="59"/>
      <c r="H51" s="59"/>
      <c r="I51" s="59"/>
      <c r="J51" s="59"/>
      <c r="K51" s="59"/>
      <c r="L51" s="60"/>
      <c r="Q51" s="47" t="s">
        <v>42</v>
      </c>
      <c r="Y51" s="36"/>
    </row>
    <row r="52" spans="1:27" s="47" customFormat="1" ht="20.100000000000001" customHeight="1" x14ac:dyDescent="0.15">
      <c r="B52" s="61"/>
      <c r="C52" s="185" t="str">
        <f>IF($H$33="","",H33)</f>
        <v/>
      </c>
      <c r="D52" s="185"/>
      <c r="E52" s="185"/>
      <c r="F52" s="185"/>
      <c r="G52" s="185"/>
      <c r="H52" s="185"/>
      <c r="I52" s="185"/>
      <c r="J52" s="185"/>
      <c r="K52" s="185"/>
      <c r="L52" s="186"/>
      <c r="Q52" s="167" t="s">
        <v>43</v>
      </c>
      <c r="R52" s="167"/>
      <c r="S52" s="167"/>
      <c r="T52" s="167"/>
      <c r="U52" s="167"/>
      <c r="V52" s="167"/>
      <c r="W52" s="167"/>
      <c r="X52" s="167"/>
      <c r="Y52" s="167"/>
    </row>
    <row r="53" spans="1:27" s="47" customFormat="1" ht="20.100000000000001" customHeight="1" x14ac:dyDescent="0.15">
      <c r="B53" s="61"/>
      <c r="C53" s="185"/>
      <c r="D53" s="185"/>
      <c r="E53" s="185"/>
      <c r="F53" s="185"/>
      <c r="G53" s="185"/>
      <c r="H53" s="185"/>
      <c r="I53" s="185"/>
      <c r="J53" s="185"/>
      <c r="K53" s="185"/>
      <c r="L53" s="186"/>
      <c r="Q53" s="167" t="s">
        <v>38</v>
      </c>
      <c r="R53" s="167"/>
      <c r="S53" s="167"/>
      <c r="T53" s="167"/>
      <c r="U53" s="167"/>
      <c r="V53" s="167"/>
      <c r="W53" s="167"/>
      <c r="X53" s="167"/>
      <c r="Y53" s="167"/>
    </row>
    <row r="54" spans="1:27" s="47" customFormat="1" ht="20.100000000000001" customHeight="1" x14ac:dyDescent="0.15">
      <c r="B54" s="61"/>
      <c r="C54" s="185" t="str">
        <f>IF($H$36="","",H36)</f>
        <v/>
      </c>
      <c r="D54" s="185"/>
      <c r="E54" s="185"/>
      <c r="F54" s="185"/>
      <c r="G54" s="185"/>
      <c r="H54" s="185"/>
      <c r="I54" s="185"/>
      <c r="J54" s="185"/>
      <c r="K54" s="185"/>
      <c r="L54" s="186"/>
      <c r="Q54" s="47" t="s">
        <v>44</v>
      </c>
    </row>
    <row r="55" spans="1:27" s="47" customFormat="1" ht="20.100000000000001" customHeight="1" x14ac:dyDescent="0.15">
      <c r="B55" s="61"/>
      <c r="C55" s="185"/>
      <c r="D55" s="185"/>
      <c r="E55" s="185"/>
      <c r="F55" s="185"/>
      <c r="G55" s="185"/>
      <c r="H55" s="185"/>
      <c r="I55" s="185"/>
      <c r="J55" s="185"/>
      <c r="K55" s="185"/>
      <c r="L55" s="186"/>
      <c r="Q55" s="47" t="s">
        <v>45</v>
      </c>
      <c r="Y55" s="36"/>
    </row>
    <row r="56" spans="1:27" s="47" customFormat="1" ht="20.100000000000001" customHeight="1" x14ac:dyDescent="0.15">
      <c r="B56" s="61"/>
      <c r="C56" s="187" t="str">
        <f>IF($H$39="","",H39)</f>
        <v/>
      </c>
      <c r="D56" s="187"/>
      <c r="E56" s="187"/>
      <c r="F56" s="187"/>
      <c r="G56" s="187"/>
      <c r="H56" s="187"/>
      <c r="I56" s="187"/>
      <c r="J56" s="187"/>
      <c r="K56" s="187"/>
      <c r="L56" s="188"/>
      <c r="Y56" s="36"/>
    </row>
    <row r="57" spans="1:27" s="47" customFormat="1" ht="20.100000000000001" customHeight="1" x14ac:dyDescent="0.15">
      <c r="B57" s="61"/>
      <c r="C57" s="155" t="str">
        <f>$G$26&amp;"　様　"</f>
        <v>　様　</v>
      </c>
      <c r="D57" s="155"/>
      <c r="E57" s="155"/>
      <c r="F57" s="155"/>
      <c r="G57" s="155"/>
      <c r="H57" s="155"/>
      <c r="I57" s="155"/>
      <c r="J57" s="155"/>
      <c r="K57" s="155"/>
      <c r="L57" s="156"/>
      <c r="Y57" s="36"/>
    </row>
    <row r="58" spans="1:27" s="47" customFormat="1" ht="20.100000000000001" customHeight="1" x14ac:dyDescent="0.15">
      <c r="B58" s="62"/>
      <c r="C58" s="157"/>
      <c r="D58" s="157"/>
      <c r="E58" s="157"/>
      <c r="F58" s="157"/>
      <c r="G58" s="157"/>
      <c r="H58" s="157"/>
      <c r="I58" s="157"/>
      <c r="J58" s="157"/>
      <c r="K58" s="157"/>
      <c r="L58" s="158"/>
      <c r="Y58" s="36"/>
    </row>
    <row r="59" spans="1:27" s="47" customFormat="1" ht="20.100000000000001" customHeight="1" x14ac:dyDescent="0.15">
      <c r="Y59" s="36"/>
    </row>
    <row r="60" spans="1:27" s="47" customFormat="1" ht="20.100000000000001" customHeight="1" x14ac:dyDescent="0.15">
      <c r="Y60" s="36"/>
    </row>
    <row r="61" spans="1:27" s="47" customFormat="1" ht="20.100000000000001" customHeight="1" x14ac:dyDescent="0.15">
      <c r="B61" s="47" t="s">
        <v>46</v>
      </c>
      <c r="Y61" s="36"/>
    </row>
    <row r="62" spans="1:27" s="47" customFormat="1" ht="20.100000000000001" customHeight="1" x14ac:dyDescent="0.15">
      <c r="P62" s="181" t="s">
        <v>47</v>
      </c>
      <c r="Q62" s="182"/>
      <c r="R62" s="183"/>
      <c r="S62" s="184" t="str">
        <f>P25</f>
        <v/>
      </c>
      <c r="T62" s="184"/>
      <c r="U62" s="184"/>
      <c r="V62" s="184"/>
      <c r="W62" s="184"/>
      <c r="X62" s="184"/>
      <c r="Y62" s="184"/>
    </row>
    <row r="63" spans="1:27" s="47" customFormat="1" ht="20.100000000000001" customHeight="1" x14ac:dyDescent="0.15">
      <c r="T63" s="64"/>
      <c r="Y63" s="36"/>
    </row>
    <row r="64" spans="1:27" s="47" customFormat="1" ht="20.100000000000001" customHeight="1" x14ac:dyDescent="0.15">
      <c r="N64" s="47" t="s">
        <v>48</v>
      </c>
    </row>
    <row r="65" spans="2:25" s="47" customFormat="1" ht="20.100000000000001" customHeight="1" x14ac:dyDescent="0.15">
      <c r="Y65" s="36"/>
    </row>
    <row r="66" spans="2:25" s="47" customFormat="1" ht="19.5" customHeight="1" x14ac:dyDescent="0.15">
      <c r="B66" s="171" t="s">
        <v>49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3"/>
      <c r="T66" s="174" t="s">
        <v>50</v>
      </c>
      <c r="U66" s="174"/>
      <c r="V66" s="174"/>
      <c r="W66" s="174"/>
      <c r="X66" s="174"/>
      <c r="Y66" s="174"/>
    </row>
    <row r="67" spans="2:25" s="47" customFormat="1" ht="19.5" customHeight="1" x14ac:dyDescent="0.15">
      <c r="B67" s="65"/>
      <c r="C67" s="137" t="str">
        <f>入力規則!B43</f>
        <v/>
      </c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8"/>
      <c r="T67" s="139" t="str">
        <f>入力規則!D43</f>
        <v/>
      </c>
      <c r="U67" s="140"/>
      <c r="V67" s="140"/>
      <c r="W67" s="140"/>
      <c r="X67" s="140"/>
      <c r="Y67" s="66"/>
    </row>
    <row r="68" spans="2:25" s="47" customFormat="1" ht="19.5" customHeight="1" x14ac:dyDescent="0.15">
      <c r="B68" s="65"/>
      <c r="C68" s="137" t="str">
        <f>入力規則!B44</f>
        <v/>
      </c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8"/>
      <c r="T68" s="139" t="str">
        <f>入力規則!D44</f>
        <v/>
      </c>
      <c r="U68" s="140"/>
      <c r="V68" s="140"/>
      <c r="W68" s="140"/>
      <c r="X68" s="140"/>
      <c r="Y68" s="66"/>
    </row>
    <row r="69" spans="2:25" s="47" customFormat="1" ht="19.5" customHeight="1" x14ac:dyDescent="0.15">
      <c r="B69" s="65"/>
      <c r="C69" s="137" t="str">
        <f>入力規則!B45</f>
        <v/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8"/>
      <c r="T69" s="139" t="str">
        <f>入力規則!D45</f>
        <v/>
      </c>
      <c r="U69" s="140"/>
      <c r="V69" s="140"/>
      <c r="W69" s="140"/>
      <c r="X69" s="140"/>
      <c r="Y69" s="66"/>
    </row>
    <row r="70" spans="2:25" s="47" customFormat="1" ht="19.5" customHeight="1" x14ac:dyDescent="0.15">
      <c r="B70" s="65"/>
      <c r="C70" s="137" t="str">
        <f>入力規則!B46</f>
        <v/>
      </c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8"/>
      <c r="T70" s="139" t="str">
        <f>入力規則!D46</f>
        <v/>
      </c>
      <c r="U70" s="140"/>
      <c r="V70" s="140"/>
      <c r="W70" s="140"/>
      <c r="X70" s="140"/>
      <c r="Y70" s="66"/>
    </row>
    <row r="71" spans="2:25" s="47" customFormat="1" ht="19.5" customHeight="1" x14ac:dyDescent="0.15">
      <c r="B71" s="65"/>
      <c r="C71" s="137" t="str">
        <f>入力規則!B47</f>
        <v/>
      </c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8"/>
      <c r="T71" s="139" t="str">
        <f>入力規則!D47</f>
        <v/>
      </c>
      <c r="U71" s="140"/>
      <c r="V71" s="140"/>
      <c r="W71" s="140"/>
      <c r="X71" s="140"/>
      <c r="Y71" s="66"/>
    </row>
    <row r="72" spans="2:25" s="47" customFormat="1" ht="19.5" customHeight="1" x14ac:dyDescent="0.15">
      <c r="B72" s="65"/>
      <c r="C72" s="137" t="str">
        <f>入力規則!B48</f>
        <v/>
      </c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8"/>
      <c r="T72" s="139" t="str">
        <f>入力規則!D48</f>
        <v/>
      </c>
      <c r="U72" s="140"/>
      <c r="V72" s="140"/>
      <c r="W72" s="140"/>
      <c r="X72" s="140"/>
      <c r="Y72" s="66"/>
    </row>
    <row r="73" spans="2:25" s="47" customFormat="1" ht="19.5" customHeight="1" x14ac:dyDescent="0.15">
      <c r="B73" s="65"/>
      <c r="C73" s="137" t="str">
        <f>入力規則!B49</f>
        <v/>
      </c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8"/>
      <c r="T73" s="139" t="str">
        <f>入力規則!D49</f>
        <v/>
      </c>
      <c r="U73" s="140"/>
      <c r="V73" s="140"/>
      <c r="W73" s="140"/>
      <c r="X73" s="140"/>
      <c r="Y73" s="66"/>
    </row>
    <row r="74" spans="2:25" s="47" customFormat="1" ht="19.5" customHeight="1" x14ac:dyDescent="0.15">
      <c r="B74" s="65"/>
      <c r="C74" s="137" t="str">
        <f>入力規則!B50</f>
        <v/>
      </c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8"/>
      <c r="T74" s="139" t="str">
        <f>入力規則!D50</f>
        <v/>
      </c>
      <c r="U74" s="140"/>
      <c r="V74" s="140"/>
      <c r="W74" s="140"/>
      <c r="X74" s="140"/>
      <c r="Y74" s="66"/>
    </row>
    <row r="75" spans="2:25" s="47" customFormat="1" ht="19.5" customHeight="1" x14ac:dyDescent="0.15">
      <c r="B75" s="65"/>
      <c r="C75" s="137" t="str">
        <f>入力規則!B51</f>
        <v/>
      </c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8"/>
      <c r="T75" s="139" t="str">
        <f>入力規則!D51</f>
        <v/>
      </c>
      <c r="U75" s="140"/>
      <c r="V75" s="140"/>
      <c r="W75" s="140"/>
      <c r="X75" s="140"/>
      <c r="Y75" s="66"/>
    </row>
    <row r="76" spans="2:25" s="47" customFormat="1" ht="19.5" customHeight="1" x14ac:dyDescent="0.15">
      <c r="B76" s="65"/>
      <c r="C76" s="137" t="str">
        <f>入力規則!B52</f>
        <v/>
      </c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8"/>
      <c r="T76" s="139" t="str">
        <f>入力規則!D52</f>
        <v/>
      </c>
      <c r="U76" s="140"/>
      <c r="V76" s="140"/>
      <c r="W76" s="140"/>
      <c r="X76" s="140"/>
      <c r="Y76" s="66"/>
    </row>
    <row r="77" spans="2:25" s="47" customFormat="1" ht="19.5" customHeight="1" x14ac:dyDescent="0.15">
      <c r="B77" s="65"/>
      <c r="C77" s="137" t="str">
        <f>入力規則!B53</f>
        <v/>
      </c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8"/>
      <c r="T77" s="139" t="str">
        <f>入力規則!D53</f>
        <v/>
      </c>
      <c r="U77" s="140"/>
      <c r="V77" s="140"/>
      <c r="W77" s="140"/>
      <c r="X77" s="140"/>
      <c r="Y77" s="66"/>
    </row>
    <row r="78" spans="2:25" s="47" customFormat="1" ht="19.5" customHeight="1" x14ac:dyDescent="0.15">
      <c r="B78" s="65"/>
      <c r="C78" s="137" t="str">
        <f>入力規則!B54</f>
        <v/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8"/>
      <c r="T78" s="139" t="str">
        <f>入力規則!D54</f>
        <v/>
      </c>
      <c r="U78" s="140"/>
      <c r="V78" s="140"/>
      <c r="W78" s="140"/>
      <c r="X78" s="140"/>
      <c r="Y78" s="66"/>
    </row>
    <row r="79" spans="2:25" s="47" customFormat="1" ht="19.5" customHeight="1" x14ac:dyDescent="0.15">
      <c r="B79" s="65"/>
      <c r="C79" s="137" t="str">
        <f>入力規則!B55</f>
        <v/>
      </c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8"/>
      <c r="T79" s="139" t="str">
        <f>入力規則!D55</f>
        <v/>
      </c>
      <c r="U79" s="140"/>
      <c r="V79" s="140"/>
      <c r="W79" s="140"/>
      <c r="X79" s="140"/>
      <c r="Y79" s="66"/>
    </row>
    <row r="80" spans="2:25" s="47" customFormat="1" ht="19.5" customHeight="1" x14ac:dyDescent="0.15">
      <c r="B80" s="65"/>
      <c r="C80" s="137" t="str">
        <f>入力規則!B56</f>
        <v/>
      </c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8"/>
      <c r="T80" s="139" t="str">
        <f>入力規則!D56</f>
        <v/>
      </c>
      <c r="U80" s="140"/>
      <c r="V80" s="140"/>
      <c r="W80" s="140"/>
      <c r="X80" s="140"/>
      <c r="Y80" s="66"/>
    </row>
    <row r="81" spans="1:27" s="47" customFormat="1" ht="19.5" customHeight="1" x14ac:dyDescent="0.15">
      <c r="B81" s="177" t="s">
        <v>51</v>
      </c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9"/>
      <c r="T81" s="139" t="str">
        <f>P23</f>
        <v/>
      </c>
      <c r="U81" s="140"/>
      <c r="V81" s="140"/>
      <c r="W81" s="140"/>
      <c r="X81" s="140"/>
      <c r="Y81" s="66"/>
    </row>
    <row r="82" spans="1:27" s="47" customFormat="1" ht="19.5" customHeight="1" x14ac:dyDescent="0.15">
      <c r="B82" s="177" t="s">
        <v>26</v>
      </c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9"/>
      <c r="T82" s="139" t="str">
        <f t="shared" ref="T82" si="0">P24</f>
        <v/>
      </c>
      <c r="U82" s="140"/>
      <c r="V82" s="140"/>
      <c r="W82" s="140"/>
      <c r="X82" s="140"/>
      <c r="Y82" s="66"/>
    </row>
    <row r="83" spans="1:27" s="47" customFormat="1" ht="19.5" customHeight="1" x14ac:dyDescent="0.15">
      <c r="B83" s="177" t="s">
        <v>52</v>
      </c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9"/>
      <c r="T83" s="139" t="str">
        <f>P25</f>
        <v/>
      </c>
      <c r="U83" s="140"/>
      <c r="V83" s="140"/>
      <c r="W83" s="140"/>
      <c r="X83" s="140"/>
      <c r="Y83" s="66"/>
    </row>
    <row r="84" spans="1:27" s="47" customFormat="1" ht="19.5" customHeight="1" x14ac:dyDescent="0.15">
      <c r="B84" s="175" t="s">
        <v>53</v>
      </c>
      <c r="C84" s="176"/>
      <c r="D84" s="176"/>
      <c r="E84" s="176"/>
      <c r="F84" s="176"/>
      <c r="G84" s="176"/>
      <c r="H84" s="67" t="str">
        <f>$G$3&amp;"  "&amp;$I$3&amp;"  "&amp;$J$3&amp;"  "&amp;$L$3&amp;"  "&amp;$M$3&amp;"  "&amp;$O$3&amp;"  "&amp;$P$3&amp;"  "&amp;"( "&amp;$R$3&amp;" )"&amp;"  "&amp;$V$3</f>
        <v xml:space="preserve">令和    年    月    日  (  )  </v>
      </c>
      <c r="I84" s="59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</row>
    <row r="85" spans="1:27" s="47" customFormat="1" ht="19.5" customHeight="1" x14ac:dyDescent="0.15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9"/>
    </row>
    <row r="86" spans="1:27" ht="19.5" customHeight="1" x14ac:dyDescent="0.15">
      <c r="A86" s="93" t="s">
        <v>54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</row>
    <row r="87" spans="1:27" ht="20.100000000000001" customHeight="1" x14ac:dyDescent="0.15"/>
    <row r="88" spans="1:27" ht="20.100000000000001" customHeight="1" x14ac:dyDescent="0.15"/>
    <row r="89" spans="1:27" ht="20.100000000000001" customHeight="1" x14ac:dyDescent="0.15"/>
    <row r="90" spans="1:27" ht="20.100000000000001" customHeight="1" x14ac:dyDescent="0.15"/>
    <row r="91" spans="1:27" ht="20.100000000000001" customHeight="1" x14ac:dyDescent="0.15"/>
    <row r="92" spans="1:27" ht="20.100000000000001" customHeight="1" x14ac:dyDescent="0.15"/>
    <row r="93" spans="1:27" ht="20.100000000000001" customHeight="1" x14ac:dyDescent="0.15"/>
    <row r="94" spans="1:27" ht="20.100000000000001" customHeight="1" x14ac:dyDescent="0.15"/>
    <row r="95" spans="1:27" ht="20.100000000000001" customHeight="1" x14ac:dyDescent="0.15"/>
    <row r="96" spans="1:27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</sheetData>
  <sheetProtection algorithmName="SHA-512" hashValue="YgrrmxLtjpbzlUPpBNwKLjHKqWw2+3A1MPRZhc53fh+nZB07fHn+N10eJ08pgNYLi+BsWAyVLve4L4pWyIfTrg==" saltValue="rQgw+hGJItVFcfD2dK/7eg==" spinCount="100000" sheet="1" objects="1" scenarios="1"/>
  <mergeCells count="156">
    <mergeCell ref="D41:F42"/>
    <mergeCell ref="H41:P42"/>
    <mergeCell ref="H32:L32"/>
    <mergeCell ref="D33:F33"/>
    <mergeCell ref="H33:V34"/>
    <mergeCell ref="A1:Z1"/>
    <mergeCell ref="P21:Q21"/>
    <mergeCell ref="R21:U21"/>
    <mergeCell ref="G6:G7"/>
    <mergeCell ref="H6:J6"/>
    <mergeCell ref="M6:M7"/>
    <mergeCell ref="N6:P6"/>
    <mergeCell ref="S6:S7"/>
    <mergeCell ref="T6:V6"/>
    <mergeCell ref="H7:J7"/>
    <mergeCell ref="N7:P7"/>
    <mergeCell ref="T7:V7"/>
    <mergeCell ref="M8:P8"/>
    <mergeCell ref="S8:V8"/>
    <mergeCell ref="G8:J8"/>
    <mergeCell ref="J11:O11"/>
    <mergeCell ref="J12:O12"/>
    <mergeCell ref="C2:X2"/>
    <mergeCell ref="C5:F5"/>
    <mergeCell ref="R15:U15"/>
    <mergeCell ref="R19:U19"/>
    <mergeCell ref="V11:X25"/>
    <mergeCell ref="J20:O20"/>
    <mergeCell ref="G5:L5"/>
    <mergeCell ref="M5:R5"/>
    <mergeCell ref="S5:X5"/>
    <mergeCell ref="C6:F10"/>
    <mergeCell ref="G10:J10"/>
    <mergeCell ref="M10:P10"/>
    <mergeCell ref="S10:V10"/>
    <mergeCell ref="C11:F25"/>
    <mergeCell ref="P11:Q11"/>
    <mergeCell ref="R11:U11"/>
    <mergeCell ref="P12:Q12"/>
    <mergeCell ref="R12:U12"/>
    <mergeCell ref="P20:Q20"/>
    <mergeCell ref="J17:O17"/>
    <mergeCell ref="R22:U22"/>
    <mergeCell ref="G19:I22"/>
    <mergeCell ref="J13:O13"/>
    <mergeCell ref="P13:Q13"/>
    <mergeCell ref="G9:J9"/>
    <mergeCell ref="M9:P9"/>
    <mergeCell ref="S9:V9"/>
    <mergeCell ref="G11:I14"/>
    <mergeCell ref="J14:O14"/>
    <mergeCell ref="P14:Q14"/>
    <mergeCell ref="R14:U14"/>
    <mergeCell ref="C3:F3"/>
    <mergeCell ref="G3:H3"/>
    <mergeCell ref="J3:K3"/>
    <mergeCell ref="M3:N3"/>
    <mergeCell ref="P3:Q3"/>
    <mergeCell ref="S3:T3"/>
    <mergeCell ref="G4:X4"/>
    <mergeCell ref="C4:F4"/>
    <mergeCell ref="V3:X3"/>
    <mergeCell ref="R13:U13"/>
    <mergeCell ref="A86:AA86"/>
    <mergeCell ref="B83:S83"/>
    <mergeCell ref="T83:X83"/>
    <mergeCell ref="C68:S68"/>
    <mergeCell ref="T68:X68"/>
    <mergeCell ref="A47:AA47"/>
    <mergeCell ref="Q52:Y52"/>
    <mergeCell ref="Q53:Y53"/>
    <mergeCell ref="P62:R62"/>
    <mergeCell ref="S62:Y62"/>
    <mergeCell ref="C52:L53"/>
    <mergeCell ref="C54:L55"/>
    <mergeCell ref="C56:L56"/>
    <mergeCell ref="C79:S79"/>
    <mergeCell ref="C80:S80"/>
    <mergeCell ref="T79:X79"/>
    <mergeCell ref="C77:S77"/>
    <mergeCell ref="C75:S75"/>
    <mergeCell ref="T75:X75"/>
    <mergeCell ref="B81:S81"/>
    <mergeCell ref="T81:X81"/>
    <mergeCell ref="B82:S82"/>
    <mergeCell ref="T82:X82"/>
    <mergeCell ref="S49:Y49"/>
    <mergeCell ref="C73:S73"/>
    <mergeCell ref="T73:X73"/>
    <mergeCell ref="C74:S74"/>
    <mergeCell ref="T74:X74"/>
    <mergeCell ref="T80:X80"/>
    <mergeCell ref="C78:S78"/>
    <mergeCell ref="T77:X77"/>
    <mergeCell ref="T78:X78"/>
    <mergeCell ref="B84:G84"/>
    <mergeCell ref="C76:S76"/>
    <mergeCell ref="T76:X76"/>
    <mergeCell ref="C70:S70"/>
    <mergeCell ref="T70:X70"/>
    <mergeCell ref="C71:S71"/>
    <mergeCell ref="T71:X71"/>
    <mergeCell ref="B66:S66"/>
    <mergeCell ref="T66:Y66"/>
    <mergeCell ref="C67:S67"/>
    <mergeCell ref="T67:X67"/>
    <mergeCell ref="C72:S72"/>
    <mergeCell ref="T72:X72"/>
    <mergeCell ref="P17:Q17"/>
    <mergeCell ref="R17:U17"/>
    <mergeCell ref="J16:O16"/>
    <mergeCell ref="P16:Q16"/>
    <mergeCell ref="R16:U16"/>
    <mergeCell ref="P15:Q15"/>
    <mergeCell ref="C69:S69"/>
    <mergeCell ref="T69:X69"/>
    <mergeCell ref="C45:D46"/>
    <mergeCell ref="E45:O45"/>
    <mergeCell ref="G23:O23"/>
    <mergeCell ref="P23:U23"/>
    <mergeCell ref="G24:O24"/>
    <mergeCell ref="P24:U24"/>
    <mergeCell ref="C57:L58"/>
    <mergeCell ref="G25:O25"/>
    <mergeCell ref="P25:U25"/>
    <mergeCell ref="C28:F28"/>
    <mergeCell ref="G28:X28"/>
    <mergeCell ref="D39:F39"/>
    <mergeCell ref="H39:R39"/>
    <mergeCell ref="S39:T39"/>
    <mergeCell ref="U39:X39"/>
    <mergeCell ref="E46:F46"/>
    <mergeCell ref="Y46:AA46"/>
    <mergeCell ref="G46:O46"/>
    <mergeCell ref="Q41:R42"/>
    <mergeCell ref="R20:U20"/>
    <mergeCell ref="J21:O21"/>
    <mergeCell ref="J15:O15"/>
    <mergeCell ref="P19:Q19"/>
    <mergeCell ref="J22:O22"/>
    <mergeCell ref="P22:Q22"/>
    <mergeCell ref="J19:O19"/>
    <mergeCell ref="G26:X27"/>
    <mergeCell ref="C29:Q29"/>
    <mergeCell ref="E30:F30"/>
    <mergeCell ref="D36:F36"/>
    <mergeCell ref="U36:X36"/>
    <mergeCell ref="S37:T37"/>
    <mergeCell ref="U37:X37"/>
    <mergeCell ref="U38:X38"/>
    <mergeCell ref="H36:T36"/>
    <mergeCell ref="C26:F27"/>
    <mergeCell ref="J18:O18"/>
    <mergeCell ref="P18:Q18"/>
    <mergeCell ref="R18:U18"/>
    <mergeCell ref="G15:I18"/>
  </mergeCells>
  <phoneticPr fontId="1"/>
  <conditionalFormatting sqref="I3">
    <cfRule type="expression" dxfId="156" priority="85">
      <formula>$I$3&lt;&gt;""</formula>
    </cfRule>
  </conditionalFormatting>
  <conditionalFormatting sqref="L3">
    <cfRule type="expression" dxfId="155" priority="84">
      <formula>$L$3&lt;&gt;""</formula>
    </cfRule>
  </conditionalFormatting>
  <conditionalFormatting sqref="O3">
    <cfRule type="expression" dxfId="154" priority="83">
      <formula>$O$3&lt;&gt;""</formula>
    </cfRule>
  </conditionalFormatting>
  <conditionalFormatting sqref="R3">
    <cfRule type="expression" dxfId="153" priority="82">
      <formula>$R$3&lt;&gt;""</formula>
    </cfRule>
  </conditionalFormatting>
  <conditionalFormatting sqref="V3:X3">
    <cfRule type="expression" dxfId="152" priority="56">
      <formula>$V$3&lt;&gt;""</formula>
    </cfRule>
  </conditionalFormatting>
  <conditionalFormatting sqref="G26:X27">
    <cfRule type="expression" dxfId="151" priority="75">
      <formula>$G$26&lt;&gt;""</formula>
    </cfRule>
  </conditionalFormatting>
  <conditionalFormatting sqref="G30">
    <cfRule type="expression" dxfId="150" priority="74">
      <formula>$G$30&lt;&gt;""</formula>
    </cfRule>
  </conditionalFormatting>
  <conditionalFormatting sqref="I30">
    <cfRule type="expression" dxfId="149" priority="73">
      <formula>$I$30&lt;&gt;""</formula>
    </cfRule>
  </conditionalFormatting>
  <conditionalFormatting sqref="K30">
    <cfRule type="expression" dxfId="148" priority="72">
      <formula>$K$30&lt;&gt;""</formula>
    </cfRule>
  </conditionalFormatting>
  <conditionalFormatting sqref="H32:L32">
    <cfRule type="expression" dxfId="147" priority="71">
      <formula>$H$32&lt;&gt;""</formula>
    </cfRule>
  </conditionalFormatting>
  <conditionalFormatting sqref="H33:V34">
    <cfRule type="expression" dxfId="146" priority="70">
      <formula>$H$33&lt;&gt;""</formula>
    </cfRule>
  </conditionalFormatting>
  <conditionalFormatting sqref="H36">
    <cfRule type="expression" dxfId="145" priority="69">
      <formula>$H$36&lt;&gt;""</formula>
    </cfRule>
  </conditionalFormatting>
  <conditionalFormatting sqref="H39">
    <cfRule type="expression" dxfId="144" priority="68">
      <formula>$H$39&lt;&gt;""</formula>
    </cfRule>
  </conditionalFormatting>
  <conditionalFormatting sqref="H41:P42">
    <cfRule type="expression" dxfId="143" priority="67">
      <formula>$H$41&lt;&gt;""</formula>
    </cfRule>
  </conditionalFormatting>
  <conditionalFormatting sqref="G5:L5">
    <cfRule type="expression" dxfId="142" priority="66">
      <formula>$G$5&lt;&gt;""</formula>
    </cfRule>
  </conditionalFormatting>
  <conditionalFormatting sqref="M5:R5">
    <cfRule type="expression" dxfId="141" priority="64">
      <formula>$M$5&lt;&gt;""</formula>
    </cfRule>
  </conditionalFormatting>
  <conditionalFormatting sqref="S5:X5">
    <cfRule type="expression" dxfId="140" priority="62">
      <formula>$S$5&lt;&gt;""</formula>
    </cfRule>
  </conditionalFormatting>
  <conditionalFormatting sqref="G4:X4">
    <cfRule type="expression" dxfId="139" priority="60">
      <formula>$G$4&lt;&gt;""</formula>
    </cfRule>
  </conditionalFormatting>
  <conditionalFormatting sqref="G6">
    <cfRule type="expression" dxfId="138" priority="42">
      <formula>$G$8&lt;&gt;""</formula>
    </cfRule>
  </conditionalFormatting>
  <conditionalFormatting sqref="G8:G9">
    <cfRule type="expression" dxfId="137" priority="41">
      <formula>$G$8&lt;&gt;""</formula>
    </cfRule>
  </conditionalFormatting>
  <conditionalFormatting sqref="M6">
    <cfRule type="expression" dxfId="136" priority="37">
      <formula>$G$8&lt;&gt;""</formula>
    </cfRule>
  </conditionalFormatting>
  <conditionalFormatting sqref="M8">
    <cfRule type="expression" dxfId="135" priority="36">
      <formula>$G$8&lt;&gt;""</formula>
    </cfRule>
  </conditionalFormatting>
  <conditionalFormatting sqref="S6">
    <cfRule type="expression" dxfId="134" priority="32">
      <formula>$G$8&lt;&gt;""</formula>
    </cfRule>
  </conditionalFormatting>
  <conditionalFormatting sqref="S8">
    <cfRule type="expression" dxfId="133" priority="31">
      <formula>$G$8&lt;&gt;""</formula>
    </cfRule>
  </conditionalFormatting>
  <conditionalFormatting sqref="K6">
    <cfRule type="expression" dxfId="132" priority="112">
      <formula>K6&lt;&gt;""</formula>
    </cfRule>
  </conditionalFormatting>
  <conditionalFormatting sqref="K7">
    <cfRule type="expression" dxfId="131" priority="113">
      <formula>K7&lt;&gt;""</formula>
    </cfRule>
  </conditionalFormatting>
  <conditionalFormatting sqref="W6">
    <cfRule type="expression" dxfId="130" priority="114">
      <formula>W6&lt;&gt;""</formula>
    </cfRule>
  </conditionalFormatting>
  <conditionalFormatting sqref="W7">
    <cfRule type="expression" dxfId="129" priority="115">
      <formula>W7&lt;&gt;""</formula>
    </cfRule>
  </conditionalFormatting>
  <conditionalFormatting sqref="K8">
    <cfRule type="expression" dxfId="128" priority="116">
      <formula>K8&lt;&gt;""</formula>
    </cfRule>
  </conditionalFormatting>
  <conditionalFormatting sqref="Q6">
    <cfRule type="expression" dxfId="127" priority="117">
      <formula>Q6&lt;&gt;""</formula>
    </cfRule>
  </conditionalFormatting>
  <conditionalFormatting sqref="Q7">
    <cfRule type="expression" dxfId="126" priority="118">
      <formula>Q7&lt;&gt;""</formula>
    </cfRule>
  </conditionalFormatting>
  <conditionalFormatting sqref="Q8">
    <cfRule type="expression" dxfId="125" priority="119">
      <formula>Q8&lt;&gt;""</formula>
    </cfRule>
  </conditionalFormatting>
  <conditionalFormatting sqref="W8">
    <cfRule type="expression" dxfId="124" priority="120">
      <formula>W8&lt;&gt;""</formula>
    </cfRule>
  </conditionalFormatting>
  <conditionalFormatting sqref="U37:X37">
    <cfRule type="expression" dxfId="123" priority="27">
      <formula>$U$37&lt;&gt;""</formula>
    </cfRule>
  </conditionalFormatting>
  <conditionalFormatting sqref="U39:X39">
    <cfRule type="expression" dxfId="122" priority="25">
      <formula>$U$39&lt;&gt;""</formula>
    </cfRule>
  </conditionalFormatting>
  <conditionalFormatting sqref="M9">
    <cfRule type="expression" dxfId="121" priority="23">
      <formula>$G$8&lt;&gt;""</formula>
    </cfRule>
  </conditionalFormatting>
  <conditionalFormatting sqref="S9">
    <cfRule type="expression" dxfId="120" priority="21">
      <formula>$G$8&lt;&gt;""</formula>
    </cfRule>
  </conditionalFormatting>
  <conditionalFormatting sqref="G10">
    <cfRule type="expression" dxfId="119" priority="19">
      <formula>$G$8&lt;&gt;""</formula>
    </cfRule>
  </conditionalFormatting>
  <conditionalFormatting sqref="K10">
    <cfRule type="expression" dxfId="118" priority="10">
      <formula>K10=0</formula>
    </cfRule>
    <cfRule type="expression" dxfId="117" priority="20">
      <formula>K10=0</formula>
    </cfRule>
  </conditionalFormatting>
  <conditionalFormatting sqref="M10">
    <cfRule type="expression" dxfId="116" priority="14">
      <formula>$G$8&lt;&gt;""</formula>
    </cfRule>
  </conditionalFormatting>
  <conditionalFormatting sqref="S10">
    <cfRule type="expression" dxfId="115" priority="13">
      <formula>$G$8&lt;&gt;""</formula>
    </cfRule>
  </conditionalFormatting>
  <conditionalFormatting sqref="Q9:Q10">
    <cfRule type="expression" dxfId="114" priority="6">
      <formula>Q9=0</formula>
    </cfRule>
    <cfRule type="expression" dxfId="113" priority="7">
      <formula>Q9=0</formula>
    </cfRule>
  </conditionalFormatting>
  <conditionalFormatting sqref="W9:W10">
    <cfRule type="expression" dxfId="112" priority="4">
      <formula>W9=0</formula>
    </cfRule>
    <cfRule type="expression" dxfId="111" priority="5">
      <formula>W9=0</formula>
    </cfRule>
  </conditionalFormatting>
  <conditionalFormatting sqref="K9">
    <cfRule type="expression" dxfId="110" priority="2">
      <formula>K9=0</formula>
    </cfRule>
    <cfRule type="expression" dxfId="109" priority="3">
      <formula>K9=0</formula>
    </cfRule>
  </conditionalFormatting>
  <conditionalFormatting sqref="G28:X28">
    <cfRule type="expression" dxfId="108" priority="1">
      <formula>$G$28&lt;&gt;""</formula>
    </cfRule>
  </conditionalFormatting>
  <dataValidations count="5">
    <dataValidation type="custom" showInputMessage="1" showErrorMessage="1" error="ホワイトボードは、合計３台まででお願いします。" sqref="Q9 K9 W9" xr:uid="{00000000-0002-0000-0000-000001000000}">
      <formula1>($K$9+$Q$9+$W$9)&lt;=3</formula1>
    </dataValidation>
    <dataValidation type="custom" showInputMessage="1" showErrorMessage="1" error="自立式スクリーンは、いずれかの会議室１台のみでお願いします。" sqref="W10 K10 Q10" xr:uid="{00000000-0002-0000-0000-000002000000}">
      <formula1>($K$10+$Q$10+$W$10)&lt;=1</formula1>
    </dataValidation>
    <dataValidation type="custom" errorStyle="information" allowBlank="1" showErrorMessage="1" error="ワイヤレスマイクの本数が3本以上になっております。_x000a_本数に限りがあるため、事前にお問い合わせください。" sqref="K8 Q8 W8" xr:uid="{C3FC5C32-AF16-4925-B874-A280FF8536CA}">
      <formula1>K8&lt;=2</formula1>
    </dataValidation>
    <dataValidation type="custom" errorStyle="information" allowBlank="1" showInputMessage="1" showErrorMessage="1" error="有線マイクの本数が4本以上になっております。_x000a_本数に限りがあるため、事前にお問い合わせください。" sqref="W6:W7 Q6:Q7 K7" xr:uid="{0E6AB13C-76A8-43CD-9D97-DE2D64344241}">
      <formula1>SUM(K$6:K$7)&lt;=3</formula1>
    </dataValidation>
    <dataValidation type="custom" errorStyle="information" allowBlank="1" showInputMessage="1" showErrorMessage="1" error="有線マイクの本数が4本以上になっております。_x000a_本数に限りがあるため、事前にお問い合わせください。" sqref="K6" xr:uid="{4AAD814E-CFAF-4795-9099-5654AA4EF154}">
      <formula1>SUM(K$6:K$7)&lt;=3</formula1>
    </dataValidation>
  </dataValidations>
  <hyperlinks>
    <hyperlink ref="G46" r:id="rId1" xr:uid="{38836DDC-58D3-4D0E-A2A6-0E20CCE1D512}"/>
  </hyperlinks>
  <printOptions horizontalCentered="1"/>
  <pageMargins left="0.23622047244094491" right="0.23622047244094491" top="0.59055118110236227" bottom="0.59055118110236227" header="0.31496062992125984" footer="0.31496062992125984"/>
  <pageSetup paperSize="9" orientation="portrait" r:id="rId2"/>
  <rowBreaks count="1" manualBreakCount="1">
    <brk id="46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入力規則!$A$2:$A$8</xm:f>
          </x14:formula1>
          <xm:sqref>G5:X5</xm:sqref>
        </x14:dataValidation>
        <x14:dataValidation type="list" allowBlank="1" showInputMessage="1" showErrorMessage="1" xr:uid="{00000000-0002-0000-0000-000003000000}">
          <x14:formula1>
            <xm:f>入力規則!$E$2:$E$4</xm:f>
          </x14:formula1>
          <xm:sqref>V3:X3</xm:sqref>
        </x14:dataValidation>
        <x14:dataValidation type="list" allowBlank="1" showInputMessage="1" xr:uid="{41EF29FD-EF48-4C3C-8CD5-7BFBEBF879F7}">
          <x14:formula1>
            <xm:f>入力規則!$C$2:$C$6</xm:f>
          </x14:formula1>
          <xm:sqref>R3</xm:sqref>
        </x14:dataValidation>
        <x14:dataValidation type="list" allowBlank="1" showInputMessage="1" showErrorMessage="1" xr:uid="{00000000-0002-0000-0000-000004000000}">
          <x14:formula1>
            <xm:f>入力規則!$C$14:$C$16</xm:f>
          </x14:formula1>
          <xm:sqref>G28:X28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56"/>
  <sheetViews>
    <sheetView tabSelected="1" view="pageBreakPreview" zoomScale="85" zoomScaleNormal="85" zoomScaleSheetLayoutView="85" workbookViewId="0">
      <selection activeCell="U51" sqref="U51"/>
    </sheetView>
  </sheetViews>
  <sheetFormatPr defaultRowHeight="13.5" x14ac:dyDescent="0.15"/>
  <cols>
    <col min="1" max="6" width="3.625" customWidth="1"/>
    <col min="7" max="8" width="2.875" customWidth="1"/>
    <col min="9" max="9" width="3.625" customWidth="1"/>
    <col min="10" max="11" width="2.875" customWidth="1"/>
    <col min="12" max="12" width="3.625" customWidth="1"/>
    <col min="13" max="14" width="2.875" customWidth="1"/>
    <col min="15" max="15" width="3.75" customWidth="1"/>
    <col min="16" max="17" width="2.875" customWidth="1"/>
    <col min="18" max="18" width="3.625" customWidth="1"/>
    <col min="19" max="20" width="2.875" customWidth="1"/>
    <col min="21" max="24" width="3.625" customWidth="1"/>
    <col min="25" max="25" width="3.625" style="19" customWidth="1"/>
    <col min="26" max="27" width="3.625" customWidth="1"/>
    <col min="28" max="32" width="4.625" customWidth="1"/>
  </cols>
  <sheetData>
    <row r="1" spans="1:25" ht="21" x14ac:dyDescent="0.15">
      <c r="A1" s="5"/>
      <c r="B1" s="5"/>
      <c r="C1" s="290" t="s">
        <v>55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spans="1:25" ht="15.95" customHeight="1" thickBo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6"/>
    </row>
    <row r="3" spans="1:25" ht="23.25" customHeight="1" x14ac:dyDescent="0.15">
      <c r="C3" s="291" t="s">
        <v>0</v>
      </c>
      <c r="D3" s="292"/>
      <c r="E3" s="293"/>
      <c r="F3" s="294"/>
      <c r="G3" s="300" t="str">
        <f>入力規則!A17</f>
        <v>令和</v>
      </c>
      <c r="H3" s="295"/>
      <c r="I3" s="88" t="str">
        <f>IF('見積書発行依頼書（入力画面）'!I3="","",'見積書発行依頼書（入力画面）'!I3)</f>
        <v/>
      </c>
      <c r="J3" s="295" t="s">
        <v>1</v>
      </c>
      <c r="K3" s="295"/>
      <c r="L3" s="27" t="str">
        <f>IF('見積書発行依頼書（入力画面）'!L3="","",'見積書発行依頼書（入力画面）'!L3)</f>
        <v/>
      </c>
      <c r="M3" s="295" t="s">
        <v>2</v>
      </c>
      <c r="N3" s="295"/>
      <c r="O3" s="27" t="str">
        <f>IF('見積書発行依頼書（入力画面）'!O3="","",'見積書発行依頼書（入力画面）'!O3)</f>
        <v/>
      </c>
      <c r="P3" s="295" t="s">
        <v>3</v>
      </c>
      <c r="Q3" s="295"/>
      <c r="R3" s="27" t="str">
        <f>IF('見積書発行依頼書（入力画面）'!R3="","",'見積書発行依頼書（入力画面）'!R3)</f>
        <v/>
      </c>
      <c r="S3" s="295" t="s">
        <v>4</v>
      </c>
      <c r="T3" s="296"/>
      <c r="U3" s="7" t="s">
        <v>5</v>
      </c>
      <c r="V3" s="297" t="str">
        <f>IF('見積書発行依頼書（入力画面）'!V3="","",'見積書発行依頼書（入力画面）'!V3)</f>
        <v/>
      </c>
      <c r="W3" s="297" t="str">
        <f>IF('見積書発行依頼書（入力画面）'!W3="","",'見積書発行依頼書（入力画面）'!W3)</f>
        <v/>
      </c>
      <c r="X3" s="298" t="str">
        <f>IF('見積書発行依頼書（入力画面）'!X3="","",'見積書発行依頼書（入力画面）'!X3)</f>
        <v/>
      </c>
      <c r="Y3" s="26"/>
    </row>
    <row r="4" spans="1:25" ht="35.25" customHeight="1" x14ac:dyDescent="0.15">
      <c r="C4" s="252" t="s">
        <v>56</v>
      </c>
      <c r="D4" s="253"/>
      <c r="E4" s="254"/>
      <c r="F4" s="255"/>
      <c r="G4" s="199" t="str">
        <f>IF('見積書発行依頼書（入力画面）'!G4="","",'見積書発行依頼書（入力画面）'!G4)</f>
        <v/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6"/>
    </row>
    <row r="5" spans="1:25" ht="22.5" customHeight="1" x14ac:dyDescent="0.15">
      <c r="C5" s="252" t="s">
        <v>57</v>
      </c>
      <c r="D5" s="253"/>
      <c r="E5" s="254"/>
      <c r="F5" s="255"/>
      <c r="G5" s="256"/>
      <c r="H5" s="257"/>
      <c r="I5" s="258" t="s">
        <v>58</v>
      </c>
      <c r="J5" s="258"/>
      <c r="K5" s="259"/>
      <c r="L5" s="259"/>
      <c r="M5" s="258" t="s">
        <v>59</v>
      </c>
      <c r="N5" s="258"/>
      <c r="O5" s="260" t="s">
        <v>60</v>
      </c>
      <c r="P5" s="260"/>
      <c r="Q5" s="30"/>
      <c r="R5" s="255" t="s">
        <v>61</v>
      </c>
      <c r="S5" s="253"/>
      <c r="T5" s="299"/>
      <c r="U5" s="257"/>
      <c r="V5" s="257"/>
      <c r="W5" s="8" t="s">
        <v>62</v>
      </c>
      <c r="X5" s="9"/>
      <c r="Y5" s="26"/>
    </row>
    <row r="6" spans="1:25" ht="22.5" customHeight="1" x14ac:dyDescent="0.15">
      <c r="C6" s="252" t="s">
        <v>63</v>
      </c>
      <c r="D6" s="253"/>
      <c r="E6" s="254"/>
      <c r="F6" s="255"/>
      <c r="G6" s="261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3"/>
      <c r="Y6" s="26"/>
    </row>
    <row r="7" spans="1:25" ht="21" customHeight="1" x14ac:dyDescent="0.15">
      <c r="C7" s="279" t="s">
        <v>7</v>
      </c>
      <c r="D7" s="280"/>
      <c r="E7" s="281"/>
      <c r="F7" s="282"/>
      <c r="G7" s="283" t="str">
        <f>IF('見積書発行依頼書（入力画面）'!G5="","",'見積書発行依頼書（入力画面）'!G5)</f>
        <v/>
      </c>
      <c r="H7" s="284"/>
      <c r="I7" s="284"/>
      <c r="J7" s="284"/>
      <c r="K7" s="284"/>
      <c r="L7" s="284"/>
      <c r="M7" s="285" t="str">
        <f>IF('見積書発行依頼書（入力画面）'!M5="","",'見積書発行依頼書（入力画面）'!M5)</f>
        <v/>
      </c>
      <c r="N7" s="286"/>
      <c r="O7" s="286"/>
      <c r="P7" s="286"/>
      <c r="Q7" s="286"/>
      <c r="R7" s="286"/>
      <c r="S7" s="287" t="str">
        <f>IF('見積書発行依頼書（入力画面）'!S5="","",'見積書発行依頼書（入力画面）'!S5)</f>
        <v/>
      </c>
      <c r="T7" s="288"/>
      <c r="U7" s="288"/>
      <c r="V7" s="288"/>
      <c r="W7" s="288"/>
      <c r="X7" s="289"/>
      <c r="Y7" s="26"/>
    </row>
    <row r="8" spans="1:25" ht="21" customHeight="1" x14ac:dyDescent="0.15">
      <c r="C8" s="331" t="s">
        <v>64</v>
      </c>
      <c r="D8" s="332"/>
      <c r="E8" s="332"/>
      <c r="F8" s="332"/>
      <c r="G8" s="333"/>
      <c r="H8" s="334"/>
      <c r="I8" s="334"/>
      <c r="J8" s="334"/>
      <c r="K8" s="334"/>
      <c r="L8" s="334"/>
      <c r="M8" s="335"/>
      <c r="N8" s="302"/>
      <c r="O8" s="302"/>
      <c r="P8" s="302"/>
      <c r="Q8" s="302"/>
      <c r="R8" s="336"/>
      <c r="S8" s="301"/>
      <c r="T8" s="302"/>
      <c r="U8" s="302"/>
      <c r="V8" s="302"/>
      <c r="W8" s="302"/>
      <c r="X8" s="303"/>
      <c r="Y8" s="26"/>
    </row>
    <row r="9" spans="1:25" ht="18" customHeight="1" x14ac:dyDescent="0.15">
      <c r="C9" s="264" t="s">
        <v>65</v>
      </c>
      <c r="D9" s="265"/>
      <c r="E9" s="265"/>
      <c r="F9" s="266"/>
      <c r="G9" s="237" t="s">
        <v>9</v>
      </c>
      <c r="H9" s="238" t="s">
        <v>10</v>
      </c>
      <c r="I9" s="238"/>
      <c r="J9" s="239"/>
      <c r="K9" s="39" t="str">
        <f>IF('見積書発行依頼書（入力画面）'!K6="","",'見積書発行依頼書（入力画面）'!K6)</f>
        <v/>
      </c>
      <c r="L9" s="24" t="s">
        <v>11</v>
      </c>
      <c r="M9" s="237" t="s">
        <v>9</v>
      </c>
      <c r="N9" s="238" t="s">
        <v>10</v>
      </c>
      <c r="O9" s="238"/>
      <c r="P9" s="239"/>
      <c r="Q9" s="39" t="str">
        <f>IF('見積書発行依頼書（入力画面）'!Q6="","",'見積書発行依頼書（入力画面）'!Q6)</f>
        <v/>
      </c>
      <c r="R9" s="38" t="s">
        <v>11</v>
      </c>
      <c r="S9" s="237" t="s">
        <v>9</v>
      </c>
      <c r="T9" s="238" t="s">
        <v>10</v>
      </c>
      <c r="U9" s="238"/>
      <c r="V9" s="239"/>
      <c r="W9" s="39" t="str">
        <f>IF('見積書発行依頼書（入力画面）'!W6="","",'見積書発行依頼書（入力画面）'!W6)</f>
        <v/>
      </c>
      <c r="X9" s="40" t="s">
        <v>11</v>
      </c>
      <c r="Y9" s="26"/>
    </row>
    <row r="10" spans="1:25" ht="18" customHeight="1" x14ac:dyDescent="0.15">
      <c r="C10" s="267"/>
      <c r="D10" s="268"/>
      <c r="E10" s="268"/>
      <c r="F10" s="269"/>
      <c r="G10" s="234"/>
      <c r="H10" s="242" t="s">
        <v>12</v>
      </c>
      <c r="I10" s="242"/>
      <c r="J10" s="243"/>
      <c r="K10" s="41" t="str">
        <f>IF('見積書発行依頼書（入力画面）'!K7="","",'見積書発行依頼書（入力画面）'!K7)</f>
        <v/>
      </c>
      <c r="L10" s="22" t="s">
        <v>11</v>
      </c>
      <c r="M10" s="234"/>
      <c r="N10" s="242" t="s">
        <v>12</v>
      </c>
      <c r="O10" s="242"/>
      <c r="P10" s="243"/>
      <c r="Q10" s="41" t="str">
        <f>IF('見積書発行依頼書（入力画面）'!Q7="","",'見積書発行依頼書（入力画面）'!Q7)</f>
        <v/>
      </c>
      <c r="R10" s="42" t="s">
        <v>11</v>
      </c>
      <c r="S10" s="234"/>
      <c r="T10" s="242" t="s">
        <v>12</v>
      </c>
      <c r="U10" s="242"/>
      <c r="V10" s="243"/>
      <c r="W10" s="41" t="str">
        <f>IF('見積書発行依頼書（入力画面）'!W7="","",'見積書発行依頼書（入力画面）'!W7)</f>
        <v/>
      </c>
      <c r="X10" s="43" t="s">
        <v>11</v>
      </c>
      <c r="Y10" s="26"/>
    </row>
    <row r="11" spans="1:25" ht="18" customHeight="1" x14ac:dyDescent="0.15">
      <c r="C11" s="267"/>
      <c r="D11" s="268"/>
      <c r="E11" s="268"/>
      <c r="F11" s="269"/>
      <c r="G11" s="237" t="s">
        <v>14</v>
      </c>
      <c r="H11" s="240"/>
      <c r="I11" s="240"/>
      <c r="J11" s="240"/>
      <c r="K11" s="73" t="str">
        <f>IF('見積書発行依頼書（入力画面）'!K8="","",'見積書発行依頼書（入力画面）'!K8)</f>
        <v/>
      </c>
      <c r="L11" s="21" t="s">
        <v>11</v>
      </c>
      <c r="M11" s="237" t="s">
        <v>14</v>
      </c>
      <c r="N11" s="240"/>
      <c r="O11" s="240"/>
      <c r="P11" s="240"/>
      <c r="Q11" s="73" t="str">
        <f>IF('見積書発行依頼書（入力画面）'!Q8="","",'見積書発行依頼書（入力画面）'!Q8)</f>
        <v/>
      </c>
      <c r="R11" s="87" t="s">
        <v>11</v>
      </c>
      <c r="S11" s="244" t="s">
        <v>14</v>
      </c>
      <c r="T11" s="245"/>
      <c r="U11" s="245"/>
      <c r="V11" s="245"/>
      <c r="W11" s="41" t="str">
        <f>IF('見積書発行依頼書（入力画面）'!W8="","",'見積書発行依頼書（入力画面）'!W8)</f>
        <v/>
      </c>
      <c r="X11" s="43" t="s">
        <v>11</v>
      </c>
      <c r="Y11" s="26"/>
    </row>
    <row r="12" spans="1:25" ht="18" customHeight="1" x14ac:dyDescent="0.15">
      <c r="C12" s="267"/>
      <c r="D12" s="268"/>
      <c r="E12" s="268"/>
      <c r="F12" s="269"/>
      <c r="G12" s="273" t="s">
        <v>15</v>
      </c>
      <c r="H12" s="274"/>
      <c r="I12" s="274"/>
      <c r="J12" s="274"/>
      <c r="K12" s="41" t="str">
        <f>IF('見積書発行依頼書（入力画面）'!K9="","",'見積書発行依頼書（入力画面）'!K9)</f>
        <v/>
      </c>
      <c r="L12" s="42" t="s">
        <v>16</v>
      </c>
      <c r="M12" s="273" t="s">
        <v>15</v>
      </c>
      <c r="N12" s="274"/>
      <c r="O12" s="274"/>
      <c r="P12" s="274"/>
      <c r="Q12" s="41" t="str">
        <f>IF('見積書発行依頼書（入力画面）'!Q9="","",'見積書発行依頼書（入力画面）'!Q9)</f>
        <v/>
      </c>
      <c r="R12" s="42" t="s">
        <v>16</v>
      </c>
      <c r="S12" s="275" t="s">
        <v>15</v>
      </c>
      <c r="T12" s="276"/>
      <c r="U12" s="276"/>
      <c r="V12" s="276"/>
      <c r="W12" s="39" t="str">
        <f>IF('見積書発行依頼書（入力画面）'!W9="","",'見積書発行依頼書（入力画面）'!W9)</f>
        <v/>
      </c>
      <c r="X12" s="40" t="s">
        <v>16</v>
      </c>
      <c r="Y12" s="26"/>
    </row>
    <row r="13" spans="1:25" ht="18" customHeight="1" x14ac:dyDescent="0.15">
      <c r="C13" s="270"/>
      <c r="D13" s="271"/>
      <c r="E13" s="271"/>
      <c r="F13" s="272"/>
      <c r="G13" s="277" t="s">
        <v>17</v>
      </c>
      <c r="H13" s="278"/>
      <c r="I13" s="278"/>
      <c r="J13" s="278"/>
      <c r="K13" s="73" t="str">
        <f>IF('見積書発行依頼書（入力画面）'!K10="","",'見積書発行依頼書（入力画面）'!K10)</f>
        <v/>
      </c>
      <c r="L13" s="44" t="s">
        <v>16</v>
      </c>
      <c r="M13" s="277" t="s">
        <v>17</v>
      </c>
      <c r="N13" s="278"/>
      <c r="O13" s="278"/>
      <c r="P13" s="278"/>
      <c r="Q13" s="73" t="str">
        <f>IF('見積書発行依頼書（入力画面）'!Q10="","",'見積書発行依頼書（入力画面）'!Q10)</f>
        <v/>
      </c>
      <c r="R13" s="44" t="s">
        <v>16</v>
      </c>
      <c r="S13" s="277" t="s">
        <v>17</v>
      </c>
      <c r="T13" s="278"/>
      <c r="U13" s="278"/>
      <c r="V13" s="278"/>
      <c r="W13" s="73" t="str">
        <f>IF('見積書発行依頼書（入力画面）'!W10="","",'見積書発行依頼書（入力画面）'!W10)</f>
        <v/>
      </c>
      <c r="X13" s="45" t="s">
        <v>16</v>
      </c>
      <c r="Y13" s="26"/>
    </row>
    <row r="14" spans="1:25" ht="18" customHeight="1" x14ac:dyDescent="0.15">
      <c r="C14" s="342" t="s">
        <v>18</v>
      </c>
      <c r="D14" s="328"/>
      <c r="E14" s="328"/>
      <c r="F14" s="328"/>
      <c r="G14" s="327" t="s">
        <v>19</v>
      </c>
      <c r="H14" s="328"/>
      <c r="I14" s="382"/>
      <c r="J14" s="99" t="s">
        <v>20</v>
      </c>
      <c r="K14" s="100"/>
      <c r="L14" s="100"/>
      <c r="M14" s="100"/>
      <c r="N14" s="100"/>
      <c r="O14" s="101"/>
      <c r="P14" s="102" t="str">
        <f>LEFT(G7,3)</f>
        <v/>
      </c>
      <c r="Q14" s="102"/>
      <c r="R14" s="205" t="str">
        <f>IF(G7="","",SUMIFS(入力規則!$K$3:$K$23,入力規則!$I$3:$I$23,G7,入力規則!$J$3:$J$23,$V$3))</f>
        <v/>
      </c>
      <c r="S14" s="205"/>
      <c r="T14" s="205"/>
      <c r="U14" s="206"/>
      <c r="V14" s="352"/>
      <c r="W14" s="352"/>
      <c r="X14" s="353"/>
    </row>
    <row r="15" spans="1:25" ht="18" customHeight="1" x14ac:dyDescent="0.15">
      <c r="C15" s="344"/>
      <c r="D15" s="250"/>
      <c r="E15" s="250"/>
      <c r="F15" s="250"/>
      <c r="G15" s="321"/>
      <c r="H15" s="250"/>
      <c r="I15" s="383"/>
      <c r="J15" s="96" t="s">
        <v>102</v>
      </c>
      <c r="K15" s="97"/>
      <c r="L15" s="97"/>
      <c r="M15" s="97"/>
      <c r="N15" s="97"/>
      <c r="O15" s="98"/>
      <c r="P15" s="136" t="str">
        <f>IF(SUM(K9:K11)=0,"",SUM(K9:K11))</f>
        <v/>
      </c>
      <c r="Q15" s="136"/>
      <c r="R15" s="94" t="str">
        <f>IF(P15="","",入力規則!$N$2+入力規則!$N$3*(P15-1))</f>
        <v/>
      </c>
      <c r="S15" s="94"/>
      <c r="T15" s="94"/>
      <c r="U15" s="95"/>
      <c r="V15" s="354"/>
      <c r="W15" s="354"/>
      <c r="X15" s="355"/>
    </row>
    <row r="16" spans="1:25" s="32" customFormat="1" ht="18" customHeight="1" x14ac:dyDescent="0.15">
      <c r="C16" s="344"/>
      <c r="D16" s="250"/>
      <c r="E16" s="250"/>
      <c r="F16" s="250"/>
      <c r="G16" s="321"/>
      <c r="H16" s="250"/>
      <c r="I16" s="383"/>
      <c r="J16" s="96" t="s">
        <v>21</v>
      </c>
      <c r="K16" s="97"/>
      <c r="L16" s="97"/>
      <c r="M16" s="97"/>
      <c r="N16" s="97"/>
      <c r="O16" s="98"/>
      <c r="P16" s="125" t="str">
        <f>IF(K12=0,"",K12)</f>
        <v/>
      </c>
      <c r="Q16" s="125"/>
      <c r="R16" s="126" t="str">
        <f>IF(P16="","",入力規則!$Q$2*P16)</f>
        <v/>
      </c>
      <c r="S16" s="126"/>
      <c r="T16" s="126"/>
      <c r="U16" s="127"/>
      <c r="V16" s="354"/>
      <c r="W16" s="354"/>
      <c r="X16" s="355"/>
      <c r="Y16" s="33"/>
    </row>
    <row r="17" spans="3:27" s="32" customFormat="1" ht="18" customHeight="1" x14ac:dyDescent="0.15">
      <c r="C17" s="344"/>
      <c r="D17" s="250"/>
      <c r="E17" s="250"/>
      <c r="F17" s="250"/>
      <c r="G17" s="322"/>
      <c r="H17" s="323"/>
      <c r="I17" s="384"/>
      <c r="J17" s="103" t="s">
        <v>22</v>
      </c>
      <c r="K17" s="104"/>
      <c r="L17" s="104"/>
      <c r="M17" s="104"/>
      <c r="N17" s="104"/>
      <c r="O17" s="105"/>
      <c r="P17" s="125" t="str">
        <f>IF(K13=0,"",K13)</f>
        <v/>
      </c>
      <c r="Q17" s="125"/>
      <c r="R17" s="126" t="str">
        <f>IF(P17="","",入力規則!$Q$2*P17)</f>
        <v/>
      </c>
      <c r="S17" s="126"/>
      <c r="T17" s="126"/>
      <c r="U17" s="127"/>
      <c r="V17" s="354"/>
      <c r="W17" s="354"/>
      <c r="X17" s="355"/>
      <c r="Y17" s="33"/>
    </row>
    <row r="18" spans="3:27" ht="18" customHeight="1" x14ac:dyDescent="0.15">
      <c r="C18" s="344"/>
      <c r="D18" s="250"/>
      <c r="E18" s="250"/>
      <c r="F18" s="250"/>
      <c r="G18" s="327" t="s">
        <v>23</v>
      </c>
      <c r="H18" s="328"/>
      <c r="I18" s="382"/>
      <c r="J18" s="99" t="s">
        <v>20</v>
      </c>
      <c r="K18" s="100"/>
      <c r="L18" s="100"/>
      <c r="M18" s="100"/>
      <c r="N18" s="100"/>
      <c r="O18" s="101"/>
      <c r="P18" s="102" t="str">
        <f>LEFT(M7,3)</f>
        <v/>
      </c>
      <c r="Q18" s="102"/>
      <c r="R18" s="205" t="str">
        <f>IF(M7="","",SUMIFS(入力規則!$K$3:$K$23,入力規則!$I$3:$I$23,M7,入力規則!$J$3:$J$23,$V$3))</f>
        <v/>
      </c>
      <c r="S18" s="205"/>
      <c r="T18" s="205"/>
      <c r="U18" s="206"/>
      <c r="V18" s="354"/>
      <c r="W18" s="354"/>
      <c r="X18" s="355"/>
    </row>
    <row r="19" spans="3:27" ht="18" customHeight="1" x14ac:dyDescent="0.15">
      <c r="C19" s="344"/>
      <c r="D19" s="250"/>
      <c r="E19" s="250"/>
      <c r="F19" s="250"/>
      <c r="G19" s="321"/>
      <c r="H19" s="250"/>
      <c r="I19" s="383"/>
      <c r="J19" s="96" t="s">
        <v>102</v>
      </c>
      <c r="K19" s="97"/>
      <c r="L19" s="97"/>
      <c r="M19" s="97"/>
      <c r="N19" s="97"/>
      <c r="O19" s="98"/>
      <c r="P19" s="136" t="str">
        <f>IF(SUM(Q9:Q11)=0,"",SUM(Q9:Q11))</f>
        <v/>
      </c>
      <c r="Q19" s="136"/>
      <c r="R19" s="94" t="str">
        <f>IF(P19="","",入力規則!$N$2+入力規則!$N$3*(P19-1))</f>
        <v/>
      </c>
      <c r="S19" s="94"/>
      <c r="T19" s="94"/>
      <c r="U19" s="95"/>
      <c r="V19" s="354"/>
      <c r="W19" s="354"/>
      <c r="X19" s="355"/>
    </row>
    <row r="20" spans="3:27" s="32" customFormat="1" ht="18" customHeight="1" x14ac:dyDescent="0.15">
      <c r="C20" s="344"/>
      <c r="D20" s="250"/>
      <c r="E20" s="250"/>
      <c r="F20" s="250"/>
      <c r="G20" s="321"/>
      <c r="H20" s="250"/>
      <c r="I20" s="383"/>
      <c r="J20" s="96" t="s">
        <v>21</v>
      </c>
      <c r="K20" s="97"/>
      <c r="L20" s="97"/>
      <c r="M20" s="97"/>
      <c r="N20" s="97"/>
      <c r="O20" s="98"/>
      <c r="P20" s="125" t="str">
        <f>IF(Q12=0,"",Q12)</f>
        <v/>
      </c>
      <c r="Q20" s="125"/>
      <c r="R20" s="126" t="str">
        <f>IF(P20="","",入力規則!$Q$2*P20)</f>
        <v/>
      </c>
      <c r="S20" s="126"/>
      <c r="T20" s="126"/>
      <c r="U20" s="127"/>
      <c r="V20" s="354"/>
      <c r="W20" s="354"/>
      <c r="X20" s="355"/>
      <c r="Y20" s="33"/>
    </row>
    <row r="21" spans="3:27" s="32" customFormat="1" ht="18" customHeight="1" x14ac:dyDescent="0.15">
      <c r="C21" s="344"/>
      <c r="D21" s="250"/>
      <c r="E21" s="250"/>
      <c r="F21" s="250"/>
      <c r="G21" s="322"/>
      <c r="H21" s="323"/>
      <c r="I21" s="384"/>
      <c r="J21" s="103" t="s">
        <v>22</v>
      </c>
      <c r="K21" s="104"/>
      <c r="L21" s="104"/>
      <c r="M21" s="104"/>
      <c r="N21" s="104"/>
      <c r="O21" s="105"/>
      <c r="P21" s="125" t="str">
        <f>IF(Q13=0,"",Q13)</f>
        <v/>
      </c>
      <c r="Q21" s="125"/>
      <c r="R21" s="126" t="str">
        <f>IF(P21="","",入力規則!$Q$2*P21)</f>
        <v/>
      </c>
      <c r="S21" s="126"/>
      <c r="T21" s="126"/>
      <c r="U21" s="127"/>
      <c r="V21" s="354"/>
      <c r="W21" s="354"/>
      <c r="X21" s="355"/>
      <c r="Y21" s="33"/>
    </row>
    <row r="22" spans="3:27" ht="18" customHeight="1" x14ac:dyDescent="0.15">
      <c r="C22" s="344"/>
      <c r="D22" s="250"/>
      <c r="E22" s="250"/>
      <c r="F22" s="250"/>
      <c r="G22" s="327" t="s">
        <v>24</v>
      </c>
      <c r="H22" s="328"/>
      <c r="I22" s="382"/>
      <c r="J22" s="99" t="s">
        <v>20</v>
      </c>
      <c r="K22" s="100"/>
      <c r="L22" s="100"/>
      <c r="M22" s="100"/>
      <c r="N22" s="100"/>
      <c r="O22" s="101"/>
      <c r="P22" s="102" t="str">
        <f>LEFT(S7,3)</f>
        <v/>
      </c>
      <c r="Q22" s="102"/>
      <c r="R22" s="205" t="str">
        <f>IF(S7="","",SUMIFS(入力規則!$K$3:$K$23,入力規則!$I$3:$I$23,S7,入力規則!$J$3:$J$23,$V$3))</f>
        <v/>
      </c>
      <c r="S22" s="205"/>
      <c r="T22" s="205"/>
      <c r="U22" s="206"/>
      <c r="V22" s="354"/>
      <c r="W22" s="354"/>
      <c r="X22" s="355"/>
    </row>
    <row r="23" spans="3:27" ht="18" customHeight="1" x14ac:dyDescent="0.15">
      <c r="C23" s="344"/>
      <c r="D23" s="250"/>
      <c r="E23" s="250"/>
      <c r="F23" s="250"/>
      <c r="G23" s="321"/>
      <c r="H23" s="250"/>
      <c r="I23" s="383"/>
      <c r="J23" s="96" t="s">
        <v>102</v>
      </c>
      <c r="K23" s="97"/>
      <c r="L23" s="97"/>
      <c r="M23" s="97"/>
      <c r="N23" s="97"/>
      <c r="O23" s="98"/>
      <c r="P23" s="136" t="str">
        <f>IF(SUM(W9:W11)=0,"",SUM(W9:W11))</f>
        <v/>
      </c>
      <c r="Q23" s="136"/>
      <c r="R23" s="94" t="str">
        <f>IF(P23="","",入力規則!$N$2+入力規則!$N$3*(P23-1))</f>
        <v/>
      </c>
      <c r="S23" s="94"/>
      <c r="T23" s="94"/>
      <c r="U23" s="95"/>
      <c r="V23" s="354"/>
      <c r="W23" s="354"/>
      <c r="X23" s="355"/>
    </row>
    <row r="24" spans="3:27" s="32" customFormat="1" ht="18" customHeight="1" x14ac:dyDescent="0.15">
      <c r="C24" s="344"/>
      <c r="D24" s="250"/>
      <c r="E24" s="250"/>
      <c r="F24" s="250"/>
      <c r="G24" s="321"/>
      <c r="H24" s="250"/>
      <c r="I24" s="383"/>
      <c r="J24" s="96" t="s">
        <v>21</v>
      </c>
      <c r="K24" s="97"/>
      <c r="L24" s="97"/>
      <c r="M24" s="97"/>
      <c r="N24" s="97"/>
      <c r="O24" s="98"/>
      <c r="P24" s="125" t="str">
        <f>IF(W12=0,"",W12)</f>
        <v/>
      </c>
      <c r="Q24" s="125"/>
      <c r="R24" s="126" t="str">
        <f>IF(P24="","",入力規則!$Q$2*P24)</f>
        <v/>
      </c>
      <c r="S24" s="126"/>
      <c r="T24" s="126"/>
      <c r="U24" s="127"/>
      <c r="V24" s="354"/>
      <c r="W24" s="354"/>
      <c r="X24" s="355"/>
      <c r="Y24" s="33"/>
    </row>
    <row r="25" spans="3:27" s="32" customFormat="1" ht="18" customHeight="1" thickBot="1" x14ac:dyDescent="0.2">
      <c r="C25" s="344"/>
      <c r="D25" s="250"/>
      <c r="E25" s="250"/>
      <c r="F25" s="250"/>
      <c r="G25" s="322"/>
      <c r="H25" s="323"/>
      <c r="I25" s="384"/>
      <c r="J25" s="103" t="s">
        <v>22</v>
      </c>
      <c r="K25" s="104"/>
      <c r="L25" s="104"/>
      <c r="M25" s="104"/>
      <c r="N25" s="104"/>
      <c r="O25" s="105"/>
      <c r="P25" s="106" t="str">
        <f>IF(W13=0,"",W13)</f>
        <v/>
      </c>
      <c r="Q25" s="106"/>
      <c r="R25" s="226" t="str">
        <f>IF(P25="","",入力規則!$Q$2*P25)</f>
        <v/>
      </c>
      <c r="S25" s="226"/>
      <c r="T25" s="226"/>
      <c r="U25" s="227"/>
      <c r="V25" s="354"/>
      <c r="W25" s="354"/>
      <c r="X25" s="355"/>
      <c r="Y25" s="380" t="s">
        <v>66</v>
      </c>
      <c r="Z25" s="381"/>
      <c r="AA25" s="381"/>
    </row>
    <row r="26" spans="3:27" ht="18" customHeight="1" x14ac:dyDescent="0.15">
      <c r="C26" s="344"/>
      <c r="D26" s="250"/>
      <c r="E26" s="250"/>
      <c r="F26" s="250"/>
      <c r="G26" s="378" t="s">
        <v>25</v>
      </c>
      <c r="H26" s="379"/>
      <c r="I26" s="379"/>
      <c r="J26" s="379"/>
      <c r="K26" s="379"/>
      <c r="L26" s="379"/>
      <c r="M26" s="379"/>
      <c r="N26" s="379"/>
      <c r="O26" s="280"/>
      <c r="P26" s="324" t="str">
        <f>IF(SUM(R14:U25)=0,"",SUM(R14:U25))</f>
        <v/>
      </c>
      <c r="Q26" s="325"/>
      <c r="R26" s="325"/>
      <c r="S26" s="325"/>
      <c r="T26" s="325"/>
      <c r="U26" s="326"/>
      <c r="V26" s="354"/>
      <c r="W26" s="354"/>
      <c r="X26" s="355"/>
      <c r="Y26" s="385" t="s">
        <v>67</v>
      </c>
      <c r="Z26" s="386"/>
      <c r="AA26" s="387"/>
    </row>
    <row r="27" spans="3:27" ht="18" customHeight="1" x14ac:dyDescent="0.15">
      <c r="C27" s="344"/>
      <c r="D27" s="250"/>
      <c r="E27" s="250"/>
      <c r="F27" s="250"/>
      <c r="G27" s="318" t="s">
        <v>26</v>
      </c>
      <c r="H27" s="319"/>
      <c r="I27" s="319"/>
      <c r="J27" s="319"/>
      <c r="K27" s="319"/>
      <c r="L27" s="319"/>
      <c r="M27" s="319"/>
      <c r="N27" s="319"/>
      <c r="O27" s="320"/>
      <c r="P27" s="358" t="str">
        <f>IF(P26="","",P26*入力規則!A14)</f>
        <v/>
      </c>
      <c r="Q27" s="359"/>
      <c r="R27" s="359"/>
      <c r="S27" s="359"/>
      <c r="T27" s="359"/>
      <c r="U27" s="360"/>
      <c r="V27" s="354"/>
      <c r="W27" s="354"/>
      <c r="X27" s="355"/>
      <c r="Y27" s="342"/>
      <c r="Z27" s="328"/>
      <c r="AA27" s="343"/>
    </row>
    <row r="28" spans="3:27" ht="15.75" customHeight="1" x14ac:dyDescent="0.15">
      <c r="C28" s="344"/>
      <c r="D28" s="250"/>
      <c r="E28" s="250"/>
      <c r="F28" s="250"/>
      <c r="G28" s="321" t="s">
        <v>27</v>
      </c>
      <c r="H28" s="250"/>
      <c r="I28" s="250"/>
      <c r="J28" s="250"/>
      <c r="K28" s="250"/>
      <c r="L28" s="250"/>
      <c r="M28" s="250"/>
      <c r="N28" s="250"/>
      <c r="O28" s="250"/>
      <c r="P28" s="312" t="str">
        <f>IF(P26="","",P26+P27)</f>
        <v/>
      </c>
      <c r="Q28" s="313"/>
      <c r="R28" s="313"/>
      <c r="S28" s="313"/>
      <c r="T28" s="313"/>
      <c r="U28" s="314"/>
      <c r="V28" s="354"/>
      <c r="W28" s="354"/>
      <c r="X28" s="355"/>
      <c r="Y28" s="344"/>
      <c r="Z28" s="250"/>
      <c r="AA28" s="305"/>
    </row>
    <row r="29" spans="3:27" ht="15.75" customHeight="1" x14ac:dyDescent="0.15">
      <c r="C29" s="361"/>
      <c r="D29" s="323"/>
      <c r="E29" s="323"/>
      <c r="F29" s="323"/>
      <c r="G29" s="322"/>
      <c r="H29" s="323"/>
      <c r="I29" s="323"/>
      <c r="J29" s="323"/>
      <c r="K29" s="323"/>
      <c r="L29" s="323"/>
      <c r="M29" s="323"/>
      <c r="N29" s="323"/>
      <c r="O29" s="323"/>
      <c r="P29" s="315"/>
      <c r="Q29" s="316"/>
      <c r="R29" s="316"/>
      <c r="S29" s="316"/>
      <c r="T29" s="316"/>
      <c r="U29" s="317"/>
      <c r="V29" s="356"/>
      <c r="W29" s="356"/>
      <c r="X29" s="357"/>
      <c r="Y29" s="361"/>
      <c r="Z29" s="323"/>
      <c r="AA29" s="374"/>
    </row>
    <row r="30" spans="3:27" ht="12.75" customHeight="1" x14ac:dyDescent="0.15">
      <c r="C30" s="362" t="s">
        <v>68</v>
      </c>
      <c r="D30" s="363"/>
      <c r="E30" s="363"/>
      <c r="F30" s="363"/>
      <c r="G30" s="366" t="str">
        <f>IF('見積書発行依頼書（入力画面）'!G26="","",'見積書発行依頼書（入力画面）'!G26)</f>
        <v/>
      </c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8"/>
      <c r="Y30" s="339" t="s">
        <v>137</v>
      </c>
      <c r="Z30" s="340"/>
      <c r="AA30" s="341"/>
    </row>
    <row r="31" spans="3:27" ht="12.75" customHeight="1" thickBot="1" x14ac:dyDescent="0.2">
      <c r="C31" s="364"/>
      <c r="D31" s="365"/>
      <c r="E31" s="365"/>
      <c r="F31" s="365"/>
      <c r="G31" s="369" t="str">
        <f>IF('見積書発行依頼書（入力画面）'!G30="","",'見積書発行依頼書（入力画面）'!G30)</f>
        <v/>
      </c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1"/>
      <c r="Y31" s="339"/>
      <c r="Z31" s="340"/>
      <c r="AA31" s="341"/>
    </row>
    <row r="32" spans="3:27" ht="20.100000000000001" customHeight="1" thickTop="1" x14ac:dyDescent="0.15">
      <c r="C32" s="372" t="s">
        <v>29</v>
      </c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6"/>
      <c r="S32" s="6"/>
      <c r="T32" s="6"/>
      <c r="U32" s="6"/>
      <c r="V32" s="6"/>
      <c r="W32" s="6"/>
      <c r="X32" s="10"/>
      <c r="Y32" s="339"/>
      <c r="Z32" s="340"/>
      <c r="AA32" s="341"/>
    </row>
    <row r="33" spans="3:27" ht="17.25" customHeight="1" x14ac:dyDescent="0.15">
      <c r="C33" s="11"/>
      <c r="D33" s="6"/>
      <c r="E33" s="250" t="str">
        <f>入力規則!A17</f>
        <v>令和</v>
      </c>
      <c r="F33" s="250"/>
      <c r="G33" s="4" t="str">
        <f>IF('見積書発行依頼書（入力画面）'!G30="","",'見積書発行依頼書（入力画面）'!G30)</f>
        <v/>
      </c>
      <c r="H33" s="26" t="s">
        <v>1</v>
      </c>
      <c r="I33" s="4" t="str">
        <f>IF('見積書発行依頼書（入力画面）'!I30="","",'見積書発行依頼書（入力画面）'!I30)</f>
        <v/>
      </c>
      <c r="J33" s="26" t="s">
        <v>2</v>
      </c>
      <c r="K33" s="4" t="str">
        <f>IF('見積書発行依頼書（入力画面）'!K30="","",'見積書発行依頼書（入力画面）'!K30)</f>
        <v/>
      </c>
      <c r="L33" s="26" t="s">
        <v>3</v>
      </c>
      <c r="M33" s="12"/>
      <c r="N33" s="12"/>
      <c r="O33" s="12"/>
      <c r="P33" s="12"/>
      <c r="Q33" s="12"/>
      <c r="R33" s="6"/>
      <c r="S33" s="6"/>
      <c r="T33" s="6"/>
      <c r="U33" s="6"/>
      <c r="V33" s="6"/>
      <c r="W33" s="6"/>
      <c r="X33" s="10"/>
      <c r="Y33" s="339"/>
      <c r="Z33" s="340"/>
      <c r="AA33" s="341"/>
    </row>
    <row r="34" spans="3:27" ht="15" customHeight="1" x14ac:dyDescent="0.15"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0"/>
      <c r="Y34" s="339" t="s">
        <v>138</v>
      </c>
      <c r="Z34" s="340"/>
      <c r="AA34" s="341"/>
    </row>
    <row r="35" spans="3:27" x14ac:dyDescent="0.15">
      <c r="C35" s="11"/>
      <c r="D35" s="6"/>
      <c r="E35" s="6"/>
      <c r="F35" s="6"/>
      <c r="G35" s="13" t="s">
        <v>30</v>
      </c>
      <c r="H35" s="349" t="str">
        <f>IF('見積書発行依頼書（入力画面）'!H32="","",'見積書発行依頼書（入力画面）'!H32)</f>
        <v/>
      </c>
      <c r="I35" s="349"/>
      <c r="J35" s="349"/>
      <c r="K35" s="349"/>
      <c r="L35" s="34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0"/>
      <c r="Y35" s="339"/>
      <c r="Z35" s="340"/>
      <c r="AA35" s="341"/>
    </row>
    <row r="36" spans="3:27" ht="16.5" customHeight="1" x14ac:dyDescent="0.15">
      <c r="C36" s="11"/>
      <c r="D36" s="350" t="s">
        <v>31</v>
      </c>
      <c r="E36" s="350"/>
      <c r="F36" s="350"/>
      <c r="G36" s="6"/>
      <c r="H36" s="308" t="str">
        <f>IF('見積書発行依頼書（入力画面）'!H33="","",'見積書発行依頼書（入力画面）'!H33)</f>
        <v/>
      </c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26"/>
      <c r="X36" s="10"/>
      <c r="Y36" s="339"/>
      <c r="Z36" s="340"/>
      <c r="AA36" s="341"/>
    </row>
    <row r="37" spans="3:27" ht="16.5" customHeight="1" x14ac:dyDescent="0.15">
      <c r="C37" s="11"/>
      <c r="D37" s="6"/>
      <c r="E37" s="6"/>
      <c r="F37" s="6"/>
      <c r="G37" s="6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26"/>
      <c r="X37" s="10"/>
      <c r="Y37" s="339"/>
      <c r="Z37" s="340"/>
      <c r="AA37" s="341"/>
    </row>
    <row r="38" spans="3:27" ht="12" customHeight="1" x14ac:dyDescent="0.15">
      <c r="C38" s="1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0"/>
      <c r="Y38" s="375" t="s">
        <v>139</v>
      </c>
      <c r="Z38" s="376"/>
      <c r="AA38" s="377"/>
    </row>
    <row r="39" spans="3:27" ht="21" customHeight="1" x14ac:dyDescent="0.15">
      <c r="C39" s="11"/>
      <c r="D39" s="351" t="s">
        <v>32</v>
      </c>
      <c r="E39" s="351"/>
      <c r="F39" s="351"/>
      <c r="G39" s="6"/>
      <c r="H39" s="304" t="str">
        <f>IF('見積書発行依頼書（入力画面）'!H36="","",'見積書発行依頼書（入力画面）'!H36)</f>
        <v/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26"/>
      <c r="T39" s="6"/>
      <c r="U39" s="250"/>
      <c r="V39" s="250"/>
      <c r="W39" s="250"/>
      <c r="X39" s="305"/>
      <c r="Y39" s="342"/>
      <c r="Z39" s="328"/>
      <c r="AA39" s="343"/>
    </row>
    <row r="40" spans="3:27" ht="16.5" customHeight="1" x14ac:dyDescent="0.15">
      <c r="C40" s="11"/>
      <c r="D40" s="6"/>
      <c r="E40" s="26"/>
      <c r="F40" s="2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50" t="s">
        <v>33</v>
      </c>
      <c r="T40" s="250"/>
      <c r="U40" s="306" t="str">
        <f>IF('見積書発行依頼書（入力画面）'!U37="","",'見積書発行依頼書（入力画面）'!U37)</f>
        <v/>
      </c>
      <c r="V40" s="306"/>
      <c r="W40" s="306"/>
      <c r="X40" s="307"/>
      <c r="Y40" s="344"/>
      <c r="Z40" s="420"/>
      <c r="AA40" s="305"/>
    </row>
    <row r="41" spans="3:27" ht="12.75" customHeight="1" x14ac:dyDescent="0.15">
      <c r="C41" s="11"/>
      <c r="D41" s="6"/>
      <c r="E41" s="26"/>
      <c r="F41" s="26"/>
      <c r="G41" s="6"/>
      <c r="H41" s="6"/>
      <c r="I41" s="6"/>
      <c r="J41" s="6"/>
      <c r="K41" s="6"/>
      <c r="L41" s="6"/>
      <c r="M41" s="6"/>
      <c r="N41" s="6"/>
      <c r="O41" s="6"/>
      <c r="P41" s="6"/>
      <c r="Q41" s="26"/>
      <c r="R41" s="6"/>
      <c r="T41" s="6"/>
      <c r="U41" s="310" t="s">
        <v>34</v>
      </c>
      <c r="V41" s="310"/>
      <c r="W41" s="310"/>
      <c r="X41" s="311"/>
      <c r="Y41" s="344"/>
      <c r="Z41" s="420"/>
      <c r="AA41" s="305"/>
    </row>
    <row r="42" spans="3:27" ht="16.5" customHeight="1" x14ac:dyDescent="0.15">
      <c r="C42" s="11"/>
      <c r="D42" s="350" t="s">
        <v>35</v>
      </c>
      <c r="E42" s="350"/>
      <c r="F42" s="350"/>
      <c r="G42" s="6"/>
      <c r="H42" s="304" t="str">
        <f>IF('見積書発行依頼書（入力画面）'!H39="","",'見積書発行依頼書（入力画面）'!H39)</f>
        <v/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250" t="s">
        <v>36</v>
      </c>
      <c r="T42" s="250"/>
      <c r="U42" s="306" t="str">
        <f>IF('見積書発行依頼書（入力画面）'!U39="","",'見積書発行依頼書（入力画面）'!U39)</f>
        <v/>
      </c>
      <c r="V42" s="306"/>
      <c r="W42" s="306"/>
      <c r="X42" s="307"/>
      <c r="Y42" s="344"/>
      <c r="Z42" s="420"/>
      <c r="AA42" s="305"/>
    </row>
    <row r="43" spans="3:27" ht="12" customHeight="1" x14ac:dyDescent="0.15">
      <c r="C43" s="1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0"/>
      <c r="Y43" s="344"/>
      <c r="Z43" s="420"/>
      <c r="AA43" s="305"/>
    </row>
    <row r="44" spans="3:27" ht="12" customHeight="1" x14ac:dyDescent="0.15">
      <c r="C44" s="11"/>
      <c r="D44" s="250" t="s">
        <v>37</v>
      </c>
      <c r="E44" s="250"/>
      <c r="F44" s="250"/>
      <c r="G44" s="6"/>
      <c r="H44" s="348" t="str">
        <f>IF('見積書発行依頼書（入力画面）'!H41="","",'見積書発行依頼書（入力画面）'!H41)</f>
        <v/>
      </c>
      <c r="I44" s="348"/>
      <c r="J44" s="348"/>
      <c r="K44" s="348"/>
      <c r="L44" s="348"/>
      <c r="M44" s="348"/>
      <c r="N44" s="348"/>
      <c r="O44" s="348"/>
      <c r="P44" s="348"/>
      <c r="Q44" s="250"/>
      <c r="R44" s="250"/>
      <c r="S44" s="26"/>
      <c r="T44" s="6"/>
      <c r="U44" s="6"/>
      <c r="V44" s="6"/>
      <c r="W44" s="6"/>
      <c r="X44" s="10"/>
      <c r="Y44" s="344"/>
      <c r="Z44" s="420"/>
      <c r="AA44" s="305"/>
    </row>
    <row r="45" spans="3:27" ht="12" customHeight="1" x14ac:dyDescent="0.15">
      <c r="C45" s="11"/>
      <c r="D45" s="250"/>
      <c r="E45" s="250"/>
      <c r="F45" s="250"/>
      <c r="G45" s="6"/>
      <c r="H45" s="304"/>
      <c r="I45" s="304"/>
      <c r="J45" s="304"/>
      <c r="K45" s="304"/>
      <c r="L45" s="304"/>
      <c r="M45" s="304"/>
      <c r="N45" s="304"/>
      <c r="O45" s="304"/>
      <c r="P45" s="304"/>
      <c r="Q45" s="250"/>
      <c r="R45" s="250"/>
      <c r="S45" s="26"/>
      <c r="T45" s="6"/>
      <c r="U45" s="6"/>
      <c r="V45" s="6"/>
      <c r="W45" s="6"/>
      <c r="X45" s="10"/>
      <c r="Y45" s="344"/>
      <c r="Z45" s="420"/>
      <c r="AA45" s="305"/>
    </row>
    <row r="46" spans="3:27" ht="14.25" thickBot="1" x14ac:dyDescent="0.2"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345"/>
      <c r="Z46" s="346"/>
      <c r="AA46" s="347"/>
    </row>
    <row r="47" spans="3:27" ht="20.25" customHeight="1" x14ac:dyDescent="0.1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 t="s">
        <v>38</v>
      </c>
      <c r="O47" s="17"/>
      <c r="P47" s="17"/>
      <c r="Q47" s="17"/>
      <c r="R47" s="17"/>
      <c r="S47" s="70"/>
      <c r="T47" s="70"/>
      <c r="U47" s="70"/>
      <c r="V47" s="70"/>
      <c r="W47" s="71"/>
      <c r="X47" s="338" t="s">
        <v>72</v>
      </c>
      <c r="Y47" s="338"/>
      <c r="Z47" s="338"/>
      <c r="AA47" s="338"/>
    </row>
    <row r="48" spans="3:27" ht="8.25" customHeight="1" thickBot="1" x14ac:dyDescent="0.2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6"/>
      <c r="T48" s="6"/>
      <c r="U48" s="6"/>
      <c r="V48" s="6"/>
      <c r="W48" s="72"/>
      <c r="X48" s="327"/>
      <c r="Y48" s="328"/>
      <c r="Z48" s="328"/>
      <c r="AA48" s="329"/>
    </row>
    <row r="49" spans="3:27" ht="18" customHeight="1" thickTop="1" thickBot="1" x14ac:dyDescent="0.2">
      <c r="C49" s="141" t="s">
        <v>39</v>
      </c>
      <c r="D49" s="141"/>
      <c r="E49" s="142" t="s">
        <v>40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7"/>
      <c r="Q49" s="17"/>
      <c r="R49" s="17"/>
      <c r="S49" s="6"/>
      <c r="T49" s="6"/>
      <c r="U49" s="6"/>
      <c r="V49" s="6"/>
      <c r="W49" s="72"/>
      <c r="X49" s="321"/>
      <c r="Y49" s="250"/>
      <c r="Z49" s="250"/>
      <c r="AA49" s="251"/>
    </row>
    <row r="50" spans="3:27" ht="18" customHeight="1" thickTop="1" thickBot="1" x14ac:dyDescent="0.2">
      <c r="C50" s="141"/>
      <c r="D50" s="141"/>
      <c r="E50" s="337" t="s">
        <v>73</v>
      </c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18"/>
      <c r="Q50" s="18"/>
      <c r="R50" s="18"/>
      <c r="S50" s="6"/>
      <c r="T50" s="6"/>
      <c r="U50" s="250" t="s">
        <v>140</v>
      </c>
      <c r="V50" s="250"/>
      <c r="W50" s="251"/>
      <c r="X50" s="322"/>
      <c r="Y50" s="323"/>
      <c r="Z50" s="323"/>
      <c r="AA50" s="330"/>
    </row>
    <row r="51" spans="3:27" ht="20.100000000000001" customHeight="1" thickTop="1" x14ac:dyDescent="0.15"/>
    <row r="52" spans="3:27" ht="20.100000000000001" customHeight="1" x14ac:dyDescent="0.15"/>
    <row r="53" spans="3:27" ht="20.100000000000001" customHeight="1" x14ac:dyDescent="0.15"/>
    <row r="54" spans="3:27" ht="20.100000000000001" customHeight="1" x14ac:dyDescent="0.15"/>
    <row r="55" spans="3:27" ht="20.100000000000001" customHeight="1" x14ac:dyDescent="0.15"/>
    <row r="56" spans="3:27" ht="20.100000000000001" customHeight="1" x14ac:dyDescent="0.15"/>
  </sheetData>
  <sheetProtection algorithmName="SHA-512" hashValue="ImSIUQgjsPWzP5k5nbZPA2R2/vMMj9hvh0xfvdaa1maIgwmxH84Oj2B59bwt9XrWqx745uOZROTDeaY043XKdg==" saltValue="TG5xPY7WBlmXNKcp6aW/6w==" spinCount="100000" sheet="1" objects="1" scenarios="1"/>
  <mergeCells count="129">
    <mergeCell ref="Y39:AA46"/>
    <mergeCell ref="Y38:AA38"/>
    <mergeCell ref="R17:U17"/>
    <mergeCell ref="R23:U23"/>
    <mergeCell ref="G26:O26"/>
    <mergeCell ref="R19:U19"/>
    <mergeCell ref="P22:Q22"/>
    <mergeCell ref="R22:U22"/>
    <mergeCell ref="P23:Q23"/>
    <mergeCell ref="J14:O14"/>
    <mergeCell ref="J15:O15"/>
    <mergeCell ref="J16:O16"/>
    <mergeCell ref="Y25:AA25"/>
    <mergeCell ref="P16:Q16"/>
    <mergeCell ref="R16:U16"/>
    <mergeCell ref="G18:I21"/>
    <mergeCell ref="G22:I25"/>
    <mergeCell ref="J20:O20"/>
    <mergeCell ref="Y26:AA26"/>
    <mergeCell ref="P17:Q17"/>
    <mergeCell ref="G14:I17"/>
    <mergeCell ref="J17:O17"/>
    <mergeCell ref="R14:U14"/>
    <mergeCell ref="P14:Q14"/>
    <mergeCell ref="P19:Q19"/>
    <mergeCell ref="C14:F29"/>
    <mergeCell ref="Y30:AA30"/>
    <mergeCell ref="Y31:AA33"/>
    <mergeCell ref="Y34:AA34"/>
    <mergeCell ref="Y35:AA37"/>
    <mergeCell ref="C30:F31"/>
    <mergeCell ref="G30:X31"/>
    <mergeCell ref="C32:Q32"/>
    <mergeCell ref="E33:F33"/>
    <mergeCell ref="R18:U18"/>
    <mergeCell ref="J19:O19"/>
    <mergeCell ref="J18:O18"/>
    <mergeCell ref="J22:O22"/>
    <mergeCell ref="Y27:AA29"/>
    <mergeCell ref="P20:Q20"/>
    <mergeCell ref="R20:U20"/>
    <mergeCell ref="J21:O21"/>
    <mergeCell ref="P21:Q21"/>
    <mergeCell ref="R21:U21"/>
    <mergeCell ref="J24:O24"/>
    <mergeCell ref="P24:Q24"/>
    <mergeCell ref="R24:U24"/>
    <mergeCell ref="P15:Q15"/>
    <mergeCell ref="J23:O23"/>
    <mergeCell ref="X48:AA50"/>
    <mergeCell ref="C8:F8"/>
    <mergeCell ref="G8:L8"/>
    <mergeCell ref="M8:R8"/>
    <mergeCell ref="C49:D50"/>
    <mergeCell ref="E49:O49"/>
    <mergeCell ref="E50:O50"/>
    <mergeCell ref="X47:AA47"/>
    <mergeCell ref="H44:P45"/>
    <mergeCell ref="Q44:R45"/>
    <mergeCell ref="H35:L35"/>
    <mergeCell ref="D44:F45"/>
    <mergeCell ref="D42:F42"/>
    <mergeCell ref="D39:F39"/>
    <mergeCell ref="V14:X29"/>
    <mergeCell ref="R15:U15"/>
    <mergeCell ref="P18:Q18"/>
    <mergeCell ref="D36:F36"/>
    <mergeCell ref="P27:U27"/>
    <mergeCell ref="U42:X42"/>
    <mergeCell ref="S42:T42"/>
    <mergeCell ref="H39:R39"/>
    <mergeCell ref="H42:R42"/>
    <mergeCell ref="U39:X39"/>
    <mergeCell ref="U40:X40"/>
    <mergeCell ref="H36:V37"/>
    <mergeCell ref="J25:O25"/>
    <mergeCell ref="P25:Q25"/>
    <mergeCell ref="R25:U25"/>
    <mergeCell ref="U41:X41"/>
    <mergeCell ref="S40:T40"/>
    <mergeCell ref="P28:U29"/>
    <mergeCell ref="G27:O27"/>
    <mergeCell ref="G28:O29"/>
    <mergeCell ref="P26:U26"/>
    <mergeCell ref="G11:J11"/>
    <mergeCell ref="S8:X8"/>
    <mergeCell ref="M11:P11"/>
    <mergeCell ref="S9:S10"/>
    <mergeCell ref="T9:V9"/>
    <mergeCell ref="T10:V10"/>
    <mergeCell ref="S11:V11"/>
    <mergeCell ref="M9:M10"/>
    <mergeCell ref="N9:P9"/>
    <mergeCell ref="C1:X1"/>
    <mergeCell ref="C3:F3"/>
    <mergeCell ref="S3:T3"/>
    <mergeCell ref="C5:F5"/>
    <mergeCell ref="V3:X3"/>
    <mergeCell ref="C4:F4"/>
    <mergeCell ref="T5:V5"/>
    <mergeCell ref="P3:Q3"/>
    <mergeCell ref="J3:K3"/>
    <mergeCell ref="G3:H3"/>
    <mergeCell ref="M3:N3"/>
    <mergeCell ref="G4:X4"/>
    <mergeCell ref="U50:W50"/>
    <mergeCell ref="C6:F6"/>
    <mergeCell ref="G5:H5"/>
    <mergeCell ref="I5:J5"/>
    <mergeCell ref="K5:L5"/>
    <mergeCell ref="M5:N5"/>
    <mergeCell ref="O5:P5"/>
    <mergeCell ref="R5:S5"/>
    <mergeCell ref="G6:X6"/>
    <mergeCell ref="C9:F13"/>
    <mergeCell ref="G12:J12"/>
    <mergeCell ref="M12:P12"/>
    <mergeCell ref="S12:V12"/>
    <mergeCell ref="G13:J13"/>
    <mergeCell ref="C7:F7"/>
    <mergeCell ref="G7:L7"/>
    <mergeCell ref="M7:R7"/>
    <mergeCell ref="S7:X7"/>
    <mergeCell ref="G9:G10"/>
    <mergeCell ref="H9:J9"/>
    <mergeCell ref="H10:J10"/>
    <mergeCell ref="N10:P10"/>
    <mergeCell ref="M13:P13"/>
    <mergeCell ref="S13:V13"/>
  </mergeCells>
  <phoneticPr fontId="1"/>
  <conditionalFormatting sqref="I3">
    <cfRule type="expression" dxfId="107" priority="93">
      <formula>$I$3&lt;&gt;""</formula>
    </cfRule>
  </conditionalFormatting>
  <conditionalFormatting sqref="L3">
    <cfRule type="expression" dxfId="106" priority="92">
      <formula>$L$3&lt;&gt;""</formula>
    </cfRule>
  </conditionalFormatting>
  <conditionalFormatting sqref="O3">
    <cfRule type="expression" dxfId="105" priority="91">
      <formula>$O$3&lt;&gt;""</formula>
    </cfRule>
  </conditionalFormatting>
  <conditionalFormatting sqref="R3">
    <cfRule type="expression" dxfId="104" priority="90">
      <formula>$R$3&lt;&gt;""</formula>
    </cfRule>
  </conditionalFormatting>
  <conditionalFormatting sqref="V3:X3">
    <cfRule type="expression" dxfId="103" priority="57">
      <formula>$V$3&lt;&gt;""</formula>
    </cfRule>
  </conditionalFormatting>
  <conditionalFormatting sqref="W5">
    <cfRule type="expression" dxfId="102" priority="87">
      <formula>$V$5&lt;&gt;""</formula>
    </cfRule>
  </conditionalFormatting>
  <conditionalFormatting sqref="G30:X31">
    <cfRule type="expression" dxfId="101" priority="78">
      <formula>$G$30&lt;&gt;""</formula>
    </cfRule>
  </conditionalFormatting>
  <conditionalFormatting sqref="G33">
    <cfRule type="expression" dxfId="100" priority="77">
      <formula>$G$33&lt;&gt;""</formula>
    </cfRule>
  </conditionalFormatting>
  <conditionalFormatting sqref="I33">
    <cfRule type="expression" dxfId="99" priority="76">
      <formula>$I$33&lt;&gt;""</formula>
    </cfRule>
  </conditionalFormatting>
  <conditionalFormatting sqref="K33">
    <cfRule type="expression" dxfId="98" priority="75">
      <formula>$K$33&lt;&gt;""</formula>
    </cfRule>
  </conditionalFormatting>
  <conditionalFormatting sqref="H35:L35">
    <cfRule type="expression" dxfId="97" priority="74">
      <formula>$H$35&lt;&gt;""</formula>
    </cfRule>
  </conditionalFormatting>
  <conditionalFormatting sqref="H36:V37">
    <cfRule type="expression" dxfId="96" priority="73">
      <formula>$H$36&lt;&gt;""</formula>
    </cfRule>
  </conditionalFormatting>
  <conditionalFormatting sqref="H39">
    <cfRule type="expression" dxfId="95" priority="72">
      <formula>$H$39&lt;&gt;""</formula>
    </cfRule>
  </conditionalFormatting>
  <conditionalFormatting sqref="H42">
    <cfRule type="expression" dxfId="94" priority="70">
      <formula>$H$42&lt;&gt;""</formula>
    </cfRule>
  </conditionalFormatting>
  <conditionalFormatting sqref="H44:P45">
    <cfRule type="expression" dxfId="93" priority="68">
      <formula>$H$44&lt;&gt;""</formula>
    </cfRule>
  </conditionalFormatting>
  <conditionalFormatting sqref="G7:L7">
    <cfRule type="expression" dxfId="92" priority="67">
      <formula>$G$7&lt;&gt;""</formula>
    </cfRule>
  </conditionalFormatting>
  <conditionalFormatting sqref="G8:L8 G9">
    <cfRule type="expression" dxfId="91" priority="66">
      <formula>$G$8&lt;&gt;""</formula>
    </cfRule>
  </conditionalFormatting>
  <conditionalFormatting sqref="M7:R7">
    <cfRule type="expression" dxfId="90" priority="65">
      <formula>$M$7&lt;&gt;""</formula>
    </cfRule>
  </conditionalFormatting>
  <conditionalFormatting sqref="M8:R8">
    <cfRule type="expression" dxfId="89" priority="64">
      <formula>$M$8&lt;&gt;""</formula>
    </cfRule>
  </conditionalFormatting>
  <conditionalFormatting sqref="S7:X7">
    <cfRule type="expression" dxfId="88" priority="63">
      <formula>$S$7&lt;&gt;""</formula>
    </cfRule>
  </conditionalFormatting>
  <conditionalFormatting sqref="S8:X8">
    <cfRule type="expression" dxfId="87" priority="62">
      <formula>$S$8&lt;&gt;""</formula>
    </cfRule>
  </conditionalFormatting>
  <conditionalFormatting sqref="G6">
    <cfRule type="expression" dxfId="86" priority="99">
      <formula>$G$6&lt;&gt;""</formula>
    </cfRule>
  </conditionalFormatting>
  <conditionalFormatting sqref="G4:X4">
    <cfRule type="expression" dxfId="85" priority="61">
      <formula>$G$4&lt;&gt;""</formula>
    </cfRule>
  </conditionalFormatting>
  <conditionalFormatting sqref="G5:H5">
    <cfRule type="expression" dxfId="84" priority="60">
      <formula>$G$5&lt;&gt;""</formula>
    </cfRule>
  </conditionalFormatting>
  <conditionalFormatting sqref="K5:L5">
    <cfRule type="expression" dxfId="83" priority="59">
      <formula>$K$5&lt;&gt;""</formula>
    </cfRule>
  </conditionalFormatting>
  <conditionalFormatting sqref="T5:V5">
    <cfRule type="expression" dxfId="82" priority="58">
      <formula>$T$5&lt;&gt;""</formula>
    </cfRule>
  </conditionalFormatting>
  <conditionalFormatting sqref="G11">
    <cfRule type="expression" dxfId="81" priority="44">
      <formula>$G$8&lt;&gt;""</formula>
    </cfRule>
  </conditionalFormatting>
  <conditionalFormatting sqref="K9">
    <cfRule type="expression" dxfId="80" priority="40">
      <formula>$K$9&lt;&gt;""</formula>
    </cfRule>
  </conditionalFormatting>
  <conditionalFormatting sqref="K10">
    <cfRule type="expression" dxfId="79" priority="39">
      <formula>$K$10&lt;&gt;""</formula>
    </cfRule>
  </conditionalFormatting>
  <conditionalFormatting sqref="W9">
    <cfRule type="expression" dxfId="78" priority="18">
      <formula>$W$9&lt;&gt;""</formula>
    </cfRule>
  </conditionalFormatting>
  <conditionalFormatting sqref="W10">
    <cfRule type="expression" dxfId="77" priority="17">
      <formula>$W$10&lt;&gt;""</formula>
    </cfRule>
  </conditionalFormatting>
  <conditionalFormatting sqref="K11">
    <cfRule type="expression" dxfId="76" priority="36">
      <formula>$K$11&lt;&gt;""</formula>
    </cfRule>
  </conditionalFormatting>
  <conditionalFormatting sqref="M9">
    <cfRule type="expression" dxfId="75" priority="25">
      <formula>$G$8&lt;&gt;""</formula>
    </cfRule>
  </conditionalFormatting>
  <conditionalFormatting sqref="M11">
    <cfRule type="expression" dxfId="74" priority="24">
      <formula>$G$8&lt;&gt;""</formula>
    </cfRule>
  </conditionalFormatting>
  <conditionalFormatting sqref="Q10">
    <cfRule type="expression" dxfId="73" priority="22">
      <formula>$Q$10&lt;&gt;""</formula>
    </cfRule>
  </conditionalFormatting>
  <conditionalFormatting sqref="Q11">
    <cfRule type="expression" dxfId="72" priority="21">
      <formula>$Q$11&lt;&gt;""</formula>
    </cfRule>
  </conditionalFormatting>
  <conditionalFormatting sqref="S9">
    <cfRule type="expression" dxfId="71" priority="20">
      <formula>$G$8&lt;&gt;""</formula>
    </cfRule>
  </conditionalFormatting>
  <conditionalFormatting sqref="S11">
    <cfRule type="expression" dxfId="70" priority="19">
      <formula>$G$8&lt;&gt;""</formula>
    </cfRule>
  </conditionalFormatting>
  <conditionalFormatting sqref="W11">
    <cfRule type="expression" dxfId="69" priority="16">
      <formula>$W$11&lt;&gt;""</formula>
    </cfRule>
  </conditionalFormatting>
  <conditionalFormatting sqref="U40:X40">
    <cfRule type="expression" dxfId="68" priority="15">
      <formula>$U$40&lt;&gt;""</formula>
    </cfRule>
  </conditionalFormatting>
  <conditionalFormatting sqref="U42:X42">
    <cfRule type="expression" dxfId="67" priority="14">
      <formula>$U$42&lt;&gt;""</formula>
    </cfRule>
  </conditionalFormatting>
  <conditionalFormatting sqref="G12">
    <cfRule type="expression" dxfId="66" priority="12">
      <formula>$G$8&lt;&gt;""</formula>
    </cfRule>
  </conditionalFormatting>
  <conditionalFormatting sqref="K12">
    <cfRule type="expression" dxfId="65" priority="13">
      <formula>K12&lt;&gt;""</formula>
    </cfRule>
  </conditionalFormatting>
  <conditionalFormatting sqref="M12">
    <cfRule type="expression" dxfId="64" priority="10">
      <formula>$G$8&lt;&gt;""</formula>
    </cfRule>
  </conditionalFormatting>
  <conditionalFormatting sqref="Q12">
    <cfRule type="expression" dxfId="63" priority="11">
      <formula>Q12&lt;&gt;""</formula>
    </cfRule>
  </conditionalFormatting>
  <conditionalFormatting sqref="S12">
    <cfRule type="expression" dxfId="62" priority="8">
      <formula>$G$8&lt;&gt;""</formula>
    </cfRule>
  </conditionalFormatting>
  <conditionalFormatting sqref="W12">
    <cfRule type="expression" dxfId="61" priority="9">
      <formula>W12&lt;&gt;""</formula>
    </cfRule>
  </conditionalFormatting>
  <conditionalFormatting sqref="G13">
    <cfRule type="expression" dxfId="60" priority="6">
      <formula>$G$8&lt;&gt;""</formula>
    </cfRule>
  </conditionalFormatting>
  <conditionalFormatting sqref="K13">
    <cfRule type="expression" dxfId="59" priority="7">
      <formula>K13&lt;&gt;""</formula>
    </cfRule>
  </conditionalFormatting>
  <conditionalFormatting sqref="Q13">
    <cfRule type="expression" dxfId="58" priority="5">
      <formula>Q13&lt;&gt;""</formula>
    </cfRule>
  </conditionalFormatting>
  <conditionalFormatting sqref="M13">
    <cfRule type="expression" dxfId="57" priority="3">
      <formula>$G$8&lt;&gt;""</formula>
    </cfRule>
  </conditionalFormatting>
  <conditionalFormatting sqref="W13">
    <cfRule type="expression" dxfId="56" priority="4">
      <formula>W13&lt;&gt;""</formula>
    </cfRule>
  </conditionalFormatting>
  <conditionalFormatting sqref="S13">
    <cfRule type="expression" dxfId="55" priority="2">
      <formula>$G$8&lt;&gt;""</formula>
    </cfRule>
  </conditionalFormatting>
  <conditionalFormatting sqref="Q9">
    <cfRule type="expression" dxfId="54" priority="1">
      <formula>$K$9&lt;&gt;""</formula>
    </cfRule>
  </conditionalFormatting>
  <dataValidations count="2">
    <dataValidation type="custom" errorStyle="information" allowBlank="1" showErrorMessage="1" error="ワイヤレスマイクの本数が3本以上になっております。_x000a_本数に限りがあるため、事前にお問い合わせください。" sqref="Q11 K11 W11" xr:uid="{142110D5-D338-43C1-B2E3-BFF5BDC9AB3A}">
      <formula1>K11&lt;=2</formula1>
    </dataValidation>
    <dataValidation type="custom" errorStyle="information" allowBlank="1" showInputMessage="1" showErrorMessage="1" error="有線マイクの本数が4本以上になっております。_x000a_本数に限りがあるため、事前にお問い合わせください。" sqref="K9:K10 Q9:Q10 W9:W10" xr:uid="{4A84A839-AE09-43A3-94EA-420225046638}">
      <formula1>SUM(K$9:K$10)&lt;=3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入力規則!$A$2:$A$8</xm:f>
          </x14:formula1>
          <xm:sqref>G7:X7</xm:sqref>
        </x14:dataValidation>
        <x14:dataValidation type="list" allowBlank="1" showInputMessage="1" showErrorMessage="1" xr:uid="{00000000-0002-0000-0100-000001000000}">
          <x14:formula1>
            <xm:f>入力規則!$G$2:$G$5</xm:f>
          </x14:formula1>
          <xm:sqref>G8:X8</xm:sqref>
        </x14:dataValidation>
        <x14:dataValidation type="list" allowBlank="1" showInputMessage="1" showErrorMessage="1" xr:uid="{00000000-0002-0000-0100-000002000000}">
          <x14:formula1>
            <xm:f>入力規則!$E$2:$E$4</xm:f>
          </x14:formula1>
          <xm:sqref>V3:X3</xm:sqref>
        </x14:dataValidation>
        <x14:dataValidation type="list" allowBlank="1" showInputMessage="1" showErrorMessage="1" xr:uid="{106D02BF-9C46-492E-ABAD-F9D296E53FB5}">
          <x14:formula1>
            <xm:f>入力規則!$C$2:$C$6</xm:f>
          </x14:formula1>
          <xm:sqref>R3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56"/>
  <sheetViews>
    <sheetView zoomScale="85" zoomScaleNormal="85" zoomScaleSheetLayoutView="85" workbookViewId="0">
      <selection activeCell="AD21" sqref="AD21"/>
    </sheetView>
  </sheetViews>
  <sheetFormatPr defaultRowHeight="13.5" x14ac:dyDescent="0.15"/>
  <cols>
    <col min="1" max="6" width="3.625" customWidth="1"/>
    <col min="7" max="8" width="2.875" customWidth="1"/>
    <col min="9" max="9" width="3.625" customWidth="1"/>
    <col min="10" max="11" width="2.875" customWidth="1"/>
    <col min="12" max="12" width="3.625" customWidth="1"/>
    <col min="13" max="14" width="2.875" customWidth="1"/>
    <col min="15" max="15" width="3.75" customWidth="1"/>
    <col min="16" max="17" width="2.875" customWidth="1"/>
    <col min="18" max="18" width="3.625" customWidth="1"/>
    <col min="19" max="20" width="2.875" customWidth="1"/>
    <col min="21" max="24" width="3.625" customWidth="1"/>
    <col min="25" max="25" width="3.625" style="19" customWidth="1"/>
    <col min="26" max="27" width="3.625" customWidth="1"/>
    <col min="28" max="32" width="4.625" customWidth="1"/>
  </cols>
  <sheetData>
    <row r="1" spans="1:25" ht="21" x14ac:dyDescent="0.15">
      <c r="A1" s="5"/>
      <c r="B1" s="5"/>
      <c r="C1" s="290" t="s">
        <v>131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spans="1:25" ht="15.95" customHeight="1" thickBo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6"/>
    </row>
    <row r="3" spans="1:25" ht="23.25" customHeight="1" x14ac:dyDescent="0.15">
      <c r="C3" s="291" t="s">
        <v>0</v>
      </c>
      <c r="D3" s="292"/>
      <c r="E3" s="293"/>
      <c r="F3" s="294"/>
      <c r="G3" s="300" t="str">
        <f>入力規則!A17</f>
        <v>令和</v>
      </c>
      <c r="H3" s="295"/>
      <c r="I3" s="27">
        <v>1</v>
      </c>
      <c r="J3" s="295" t="s">
        <v>1</v>
      </c>
      <c r="K3" s="295"/>
      <c r="L3" s="27">
        <v>5</v>
      </c>
      <c r="M3" s="295" t="s">
        <v>2</v>
      </c>
      <c r="N3" s="295"/>
      <c r="O3" s="27">
        <v>10</v>
      </c>
      <c r="P3" s="295" t="s">
        <v>3</v>
      </c>
      <c r="Q3" s="295"/>
      <c r="R3" s="27" t="s">
        <v>134</v>
      </c>
      <c r="S3" s="295" t="s">
        <v>4</v>
      </c>
      <c r="T3" s="296"/>
      <c r="U3" s="7" t="s">
        <v>5</v>
      </c>
      <c r="V3" s="297" t="s">
        <v>74</v>
      </c>
      <c r="W3" s="297"/>
      <c r="X3" s="298"/>
      <c r="Y3" s="26"/>
    </row>
    <row r="4" spans="1:25" ht="35.25" customHeight="1" x14ac:dyDescent="0.15">
      <c r="C4" s="252" t="s">
        <v>56</v>
      </c>
      <c r="D4" s="253"/>
      <c r="E4" s="254"/>
      <c r="F4" s="255"/>
      <c r="G4" s="390" t="s">
        <v>75</v>
      </c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2"/>
      <c r="Y4" s="26"/>
    </row>
    <row r="5" spans="1:25" ht="22.5" customHeight="1" x14ac:dyDescent="0.15">
      <c r="C5" s="252" t="s">
        <v>57</v>
      </c>
      <c r="D5" s="253"/>
      <c r="E5" s="254"/>
      <c r="F5" s="255"/>
      <c r="G5" s="256">
        <v>14</v>
      </c>
      <c r="H5" s="257"/>
      <c r="I5" s="258" t="s">
        <v>58</v>
      </c>
      <c r="J5" s="258"/>
      <c r="K5" s="259" t="s">
        <v>76</v>
      </c>
      <c r="L5" s="259"/>
      <c r="M5" s="258" t="s">
        <v>59</v>
      </c>
      <c r="N5" s="258"/>
      <c r="O5" s="260" t="s">
        <v>60</v>
      </c>
      <c r="P5" s="260"/>
      <c r="Q5" s="30"/>
      <c r="R5" s="255" t="s">
        <v>61</v>
      </c>
      <c r="S5" s="253"/>
      <c r="T5" s="299">
        <v>60</v>
      </c>
      <c r="U5" s="257"/>
      <c r="V5" s="257"/>
      <c r="W5" s="8" t="s">
        <v>62</v>
      </c>
      <c r="X5" s="9"/>
      <c r="Y5" s="26"/>
    </row>
    <row r="6" spans="1:25" ht="22.5" customHeight="1" x14ac:dyDescent="0.15">
      <c r="C6" s="252" t="s">
        <v>63</v>
      </c>
      <c r="D6" s="253"/>
      <c r="E6" s="254"/>
      <c r="F6" s="255"/>
      <c r="G6" s="261" t="s">
        <v>77</v>
      </c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3"/>
      <c r="Y6" s="26"/>
    </row>
    <row r="7" spans="1:25" ht="21" customHeight="1" x14ac:dyDescent="0.15">
      <c r="C7" s="279" t="s">
        <v>7</v>
      </c>
      <c r="D7" s="280"/>
      <c r="E7" s="281"/>
      <c r="F7" s="282"/>
      <c r="G7" s="388" t="s">
        <v>130</v>
      </c>
      <c r="H7" s="389"/>
      <c r="I7" s="389"/>
      <c r="J7" s="389"/>
      <c r="K7" s="389"/>
      <c r="L7" s="389"/>
      <c r="M7" s="285" t="s">
        <v>78</v>
      </c>
      <c r="N7" s="286"/>
      <c r="O7" s="286"/>
      <c r="P7" s="286"/>
      <c r="Q7" s="286"/>
      <c r="R7" s="286"/>
      <c r="S7" s="287"/>
      <c r="T7" s="288"/>
      <c r="U7" s="288"/>
      <c r="V7" s="288"/>
      <c r="W7" s="288"/>
      <c r="X7" s="289"/>
      <c r="Y7" s="26"/>
    </row>
    <row r="8" spans="1:25" ht="21" customHeight="1" x14ac:dyDescent="0.15">
      <c r="C8" s="331" t="s">
        <v>64</v>
      </c>
      <c r="D8" s="332"/>
      <c r="E8" s="332"/>
      <c r="F8" s="332"/>
      <c r="G8" s="333" t="s">
        <v>90</v>
      </c>
      <c r="H8" s="334"/>
      <c r="I8" s="334"/>
      <c r="J8" s="334"/>
      <c r="K8" s="334"/>
      <c r="L8" s="334"/>
      <c r="M8" s="335" t="s">
        <v>79</v>
      </c>
      <c r="N8" s="302"/>
      <c r="O8" s="302"/>
      <c r="P8" s="302"/>
      <c r="Q8" s="302"/>
      <c r="R8" s="336"/>
      <c r="S8" s="301"/>
      <c r="T8" s="302"/>
      <c r="U8" s="302"/>
      <c r="V8" s="302"/>
      <c r="W8" s="302"/>
      <c r="X8" s="303"/>
      <c r="Y8" s="26"/>
    </row>
    <row r="9" spans="1:25" ht="15.75" customHeight="1" x14ac:dyDescent="0.15">
      <c r="C9" s="264" t="s">
        <v>65</v>
      </c>
      <c r="D9" s="265"/>
      <c r="E9" s="265"/>
      <c r="F9" s="266"/>
      <c r="G9" s="393" t="s">
        <v>9</v>
      </c>
      <c r="H9" s="395" t="s">
        <v>10</v>
      </c>
      <c r="I9" s="395"/>
      <c r="J9" s="396"/>
      <c r="K9" s="29">
        <v>1</v>
      </c>
      <c r="L9" s="24" t="s">
        <v>11</v>
      </c>
      <c r="M9" s="393" t="s">
        <v>9</v>
      </c>
      <c r="N9" s="395" t="s">
        <v>10</v>
      </c>
      <c r="O9" s="395"/>
      <c r="P9" s="396"/>
      <c r="Q9" s="29"/>
      <c r="R9" s="24" t="s">
        <v>11</v>
      </c>
      <c r="S9" s="393" t="s">
        <v>9</v>
      </c>
      <c r="T9" s="395" t="s">
        <v>10</v>
      </c>
      <c r="U9" s="395"/>
      <c r="V9" s="396"/>
      <c r="W9" s="29"/>
      <c r="X9" s="25" t="s">
        <v>11</v>
      </c>
      <c r="Y9" s="26"/>
    </row>
    <row r="10" spans="1:25" ht="15.75" customHeight="1" x14ac:dyDescent="0.15">
      <c r="C10" s="267"/>
      <c r="D10" s="268"/>
      <c r="E10" s="268"/>
      <c r="F10" s="269"/>
      <c r="G10" s="394"/>
      <c r="H10" s="403" t="s">
        <v>12</v>
      </c>
      <c r="I10" s="403"/>
      <c r="J10" s="404"/>
      <c r="K10" s="28"/>
      <c r="L10" s="22" t="s">
        <v>11</v>
      </c>
      <c r="M10" s="394"/>
      <c r="N10" s="403" t="s">
        <v>12</v>
      </c>
      <c r="O10" s="403"/>
      <c r="P10" s="404"/>
      <c r="Q10" s="28"/>
      <c r="R10" s="22" t="s">
        <v>11</v>
      </c>
      <c r="S10" s="394"/>
      <c r="T10" s="403" t="s">
        <v>12</v>
      </c>
      <c r="U10" s="403"/>
      <c r="V10" s="404"/>
      <c r="W10" s="28"/>
      <c r="X10" s="23" t="s">
        <v>11</v>
      </c>
      <c r="Y10" s="26"/>
    </row>
    <row r="11" spans="1:25" ht="15.75" customHeight="1" x14ac:dyDescent="0.15">
      <c r="C11" s="267"/>
      <c r="D11" s="268"/>
      <c r="E11" s="268"/>
      <c r="F11" s="269"/>
      <c r="G11" s="393" t="s">
        <v>14</v>
      </c>
      <c r="H11" s="405"/>
      <c r="I11" s="405"/>
      <c r="J11" s="405"/>
      <c r="K11" s="20">
        <v>2</v>
      </c>
      <c r="L11" s="21" t="s">
        <v>11</v>
      </c>
      <c r="M11" s="393" t="s">
        <v>14</v>
      </c>
      <c r="N11" s="405"/>
      <c r="O11" s="405"/>
      <c r="P11" s="405"/>
      <c r="Q11" s="20"/>
      <c r="R11" s="21" t="s">
        <v>11</v>
      </c>
      <c r="S11" s="406" t="s">
        <v>14</v>
      </c>
      <c r="T11" s="407"/>
      <c r="U11" s="407"/>
      <c r="V11" s="407"/>
      <c r="W11" s="28"/>
      <c r="X11" s="23" t="s">
        <v>11</v>
      </c>
      <c r="Y11" s="26"/>
    </row>
    <row r="12" spans="1:25" ht="17.25" customHeight="1" x14ac:dyDescent="0.15">
      <c r="C12" s="267"/>
      <c r="D12" s="268"/>
      <c r="E12" s="268"/>
      <c r="F12" s="269"/>
      <c r="G12" s="397" t="s">
        <v>15</v>
      </c>
      <c r="H12" s="398"/>
      <c r="I12" s="398"/>
      <c r="J12" s="398"/>
      <c r="K12" s="41"/>
      <c r="L12" s="42" t="s">
        <v>16</v>
      </c>
      <c r="M12" s="397" t="s">
        <v>15</v>
      </c>
      <c r="N12" s="398"/>
      <c r="O12" s="398"/>
      <c r="P12" s="398"/>
      <c r="Q12" s="41">
        <v>1</v>
      </c>
      <c r="R12" s="42" t="s">
        <v>16</v>
      </c>
      <c r="S12" s="399" t="s">
        <v>15</v>
      </c>
      <c r="T12" s="400"/>
      <c r="U12" s="400"/>
      <c r="V12" s="400"/>
      <c r="W12" s="39"/>
      <c r="X12" s="40" t="s">
        <v>16</v>
      </c>
      <c r="Y12" s="26"/>
    </row>
    <row r="13" spans="1:25" ht="15.75" customHeight="1" x14ac:dyDescent="0.15">
      <c r="C13" s="270"/>
      <c r="D13" s="271"/>
      <c r="E13" s="271"/>
      <c r="F13" s="272"/>
      <c r="G13" s="401" t="s">
        <v>17</v>
      </c>
      <c r="H13" s="402"/>
      <c r="I13" s="402"/>
      <c r="J13" s="402"/>
      <c r="K13" s="73">
        <v>1</v>
      </c>
      <c r="L13" s="44" t="s">
        <v>16</v>
      </c>
      <c r="M13" s="401" t="s">
        <v>17</v>
      </c>
      <c r="N13" s="402"/>
      <c r="O13" s="402"/>
      <c r="P13" s="402"/>
      <c r="Q13" s="73"/>
      <c r="R13" s="44" t="s">
        <v>16</v>
      </c>
      <c r="S13" s="401" t="s">
        <v>17</v>
      </c>
      <c r="T13" s="402"/>
      <c r="U13" s="402"/>
      <c r="V13" s="402"/>
      <c r="W13" s="73"/>
      <c r="X13" s="45" t="s">
        <v>16</v>
      </c>
      <c r="Y13" s="26"/>
    </row>
    <row r="14" spans="1:25" ht="15.75" customHeight="1" x14ac:dyDescent="0.15">
      <c r="C14" s="342" t="s">
        <v>18</v>
      </c>
      <c r="D14" s="328"/>
      <c r="E14" s="328"/>
      <c r="F14" s="328"/>
      <c r="G14" s="327" t="s">
        <v>19</v>
      </c>
      <c r="H14" s="328"/>
      <c r="I14" s="382"/>
      <c r="J14" s="99" t="s">
        <v>20</v>
      </c>
      <c r="K14" s="100"/>
      <c r="L14" s="100"/>
      <c r="M14" s="100"/>
      <c r="N14" s="100"/>
      <c r="O14" s="101"/>
      <c r="P14" s="102" t="str">
        <f>LEFT(G7,3)</f>
        <v>301</v>
      </c>
      <c r="Q14" s="102"/>
      <c r="R14" s="205">
        <f>IF(G7="","",SUMIFS(入力規則!$K$3:$K$23,入力規則!$I$3:$I$23,G7,入力規則!$J$3:$J$23,$V$3))</f>
        <v>43200</v>
      </c>
      <c r="S14" s="205"/>
      <c r="T14" s="205"/>
      <c r="U14" s="206"/>
      <c r="V14" s="352"/>
      <c r="W14" s="352"/>
      <c r="X14" s="353"/>
    </row>
    <row r="15" spans="1:25" ht="15.75" customHeight="1" x14ac:dyDescent="0.15">
      <c r="C15" s="344"/>
      <c r="D15" s="250"/>
      <c r="E15" s="250"/>
      <c r="F15" s="250"/>
      <c r="G15" s="321"/>
      <c r="H15" s="250"/>
      <c r="I15" s="383"/>
      <c r="J15" s="96" t="s">
        <v>102</v>
      </c>
      <c r="K15" s="97"/>
      <c r="L15" s="97"/>
      <c r="M15" s="97"/>
      <c r="N15" s="97"/>
      <c r="O15" s="98"/>
      <c r="P15" s="136">
        <f>IF(SUM(K9:K11)=0,"",SUM(K9:K11))</f>
        <v>3</v>
      </c>
      <c r="Q15" s="136"/>
      <c r="R15" s="94">
        <f>IF(P15="","",入力規則!$N$2+入力規則!$N$3*(P15-1))</f>
        <v>6000</v>
      </c>
      <c r="S15" s="94"/>
      <c r="T15" s="94"/>
      <c r="U15" s="95"/>
      <c r="V15" s="354"/>
      <c r="W15" s="354"/>
      <c r="X15" s="355"/>
    </row>
    <row r="16" spans="1:25" s="32" customFormat="1" ht="14.25" customHeight="1" x14ac:dyDescent="0.15">
      <c r="C16" s="344"/>
      <c r="D16" s="250"/>
      <c r="E16" s="250"/>
      <c r="F16" s="250"/>
      <c r="G16" s="321"/>
      <c r="H16" s="250"/>
      <c r="I16" s="383"/>
      <c r="J16" s="96" t="s">
        <v>21</v>
      </c>
      <c r="K16" s="97"/>
      <c r="L16" s="97"/>
      <c r="M16" s="97"/>
      <c r="N16" s="97"/>
      <c r="O16" s="98"/>
      <c r="P16" s="125" t="str">
        <f>IF(K12=0,"",K12)</f>
        <v/>
      </c>
      <c r="Q16" s="125"/>
      <c r="R16" s="126" t="str">
        <f>IF(P16="","",入力規則!$Q$2*P16)</f>
        <v/>
      </c>
      <c r="S16" s="126"/>
      <c r="T16" s="126"/>
      <c r="U16" s="127"/>
      <c r="V16" s="354"/>
      <c r="W16" s="354"/>
      <c r="X16" s="355"/>
      <c r="Y16" s="33"/>
    </row>
    <row r="17" spans="3:27" s="32" customFormat="1" ht="14.25" customHeight="1" x14ac:dyDescent="0.15">
      <c r="C17" s="344"/>
      <c r="D17" s="250"/>
      <c r="E17" s="250"/>
      <c r="F17" s="250"/>
      <c r="G17" s="322"/>
      <c r="H17" s="323"/>
      <c r="I17" s="384"/>
      <c r="J17" s="103" t="s">
        <v>22</v>
      </c>
      <c r="K17" s="104"/>
      <c r="L17" s="104"/>
      <c r="M17" s="104"/>
      <c r="N17" s="104"/>
      <c r="O17" s="105"/>
      <c r="P17" s="125">
        <f>IF(K13=0,"",K13)</f>
        <v>1</v>
      </c>
      <c r="Q17" s="125"/>
      <c r="R17" s="126">
        <f>IF(P17="","",入力規則!$Q$2*P17)</f>
        <v>3000</v>
      </c>
      <c r="S17" s="126"/>
      <c r="T17" s="126"/>
      <c r="U17" s="127"/>
      <c r="V17" s="354"/>
      <c r="W17" s="354"/>
      <c r="X17" s="355"/>
      <c r="Y17" s="33"/>
    </row>
    <row r="18" spans="3:27" ht="15.75" customHeight="1" x14ac:dyDescent="0.15">
      <c r="C18" s="344"/>
      <c r="D18" s="250"/>
      <c r="E18" s="250"/>
      <c r="F18" s="250"/>
      <c r="G18" s="327" t="s">
        <v>23</v>
      </c>
      <c r="H18" s="328"/>
      <c r="I18" s="382"/>
      <c r="J18" s="99" t="s">
        <v>20</v>
      </c>
      <c r="K18" s="100"/>
      <c r="L18" s="100"/>
      <c r="M18" s="100"/>
      <c r="N18" s="100"/>
      <c r="O18" s="101"/>
      <c r="P18" s="102" t="str">
        <f>LEFT(M8,3)</f>
        <v>ロ型</v>
      </c>
      <c r="Q18" s="102"/>
      <c r="R18" s="205">
        <f>IF(M7="","",SUMIFS(入力規則!$K$3:$K$23,入力規則!$I$3:$I$23,M7,入力規則!$J$3:$J$23,$V$3))</f>
        <v>11600</v>
      </c>
      <c r="S18" s="205"/>
      <c r="T18" s="205"/>
      <c r="U18" s="206"/>
      <c r="V18" s="354"/>
      <c r="W18" s="354"/>
      <c r="X18" s="355"/>
    </row>
    <row r="19" spans="3:27" ht="15.75" customHeight="1" x14ac:dyDescent="0.15">
      <c r="C19" s="344"/>
      <c r="D19" s="250"/>
      <c r="E19" s="250"/>
      <c r="F19" s="250"/>
      <c r="G19" s="321"/>
      <c r="H19" s="250"/>
      <c r="I19" s="383"/>
      <c r="J19" s="96" t="s">
        <v>102</v>
      </c>
      <c r="K19" s="97"/>
      <c r="L19" s="97"/>
      <c r="M19" s="97"/>
      <c r="N19" s="97"/>
      <c r="O19" s="98"/>
      <c r="P19" s="136" t="str">
        <f>IF(SUM(Q9:Q11)=0,"",SUM(Q9:Q11))</f>
        <v/>
      </c>
      <c r="Q19" s="136"/>
      <c r="R19" s="94" t="str">
        <f>IF(P19="","",入力規則!$N$2+入力規則!$N$3*(P19-1))</f>
        <v/>
      </c>
      <c r="S19" s="94"/>
      <c r="T19" s="94"/>
      <c r="U19" s="95"/>
      <c r="V19" s="354"/>
      <c r="W19" s="354"/>
      <c r="X19" s="355"/>
    </row>
    <row r="20" spans="3:27" s="32" customFormat="1" ht="14.25" customHeight="1" x14ac:dyDescent="0.15">
      <c r="C20" s="344"/>
      <c r="D20" s="250"/>
      <c r="E20" s="250"/>
      <c r="F20" s="250"/>
      <c r="G20" s="321"/>
      <c r="H20" s="250"/>
      <c r="I20" s="383"/>
      <c r="J20" s="96" t="s">
        <v>21</v>
      </c>
      <c r="K20" s="97"/>
      <c r="L20" s="97"/>
      <c r="M20" s="97"/>
      <c r="N20" s="97"/>
      <c r="O20" s="98"/>
      <c r="P20" s="125">
        <f>IF(Q12=0,"",Q12)</f>
        <v>1</v>
      </c>
      <c r="Q20" s="125"/>
      <c r="R20" s="126">
        <f>IF(P20="","",入力規則!$Q$2*P20)</f>
        <v>3000</v>
      </c>
      <c r="S20" s="126"/>
      <c r="T20" s="126"/>
      <c r="U20" s="127"/>
      <c r="V20" s="354"/>
      <c r="W20" s="354"/>
      <c r="X20" s="355"/>
      <c r="Y20" s="33"/>
    </row>
    <row r="21" spans="3:27" s="32" customFormat="1" ht="14.25" customHeight="1" x14ac:dyDescent="0.15">
      <c r="C21" s="344"/>
      <c r="D21" s="250"/>
      <c r="E21" s="250"/>
      <c r="F21" s="250"/>
      <c r="G21" s="322"/>
      <c r="H21" s="323"/>
      <c r="I21" s="384"/>
      <c r="J21" s="103" t="s">
        <v>22</v>
      </c>
      <c r="K21" s="104"/>
      <c r="L21" s="104"/>
      <c r="M21" s="104"/>
      <c r="N21" s="104"/>
      <c r="O21" s="105"/>
      <c r="P21" s="125" t="str">
        <f>IF(Q13=0,"",Q13)</f>
        <v/>
      </c>
      <c r="Q21" s="125"/>
      <c r="R21" s="126" t="str">
        <f>IF(P21="","",入力規則!$Q$2*P21)</f>
        <v/>
      </c>
      <c r="S21" s="126"/>
      <c r="T21" s="126"/>
      <c r="U21" s="127"/>
      <c r="V21" s="354"/>
      <c r="W21" s="354"/>
      <c r="X21" s="355"/>
      <c r="Y21" s="33"/>
    </row>
    <row r="22" spans="3:27" ht="15.75" customHeight="1" x14ac:dyDescent="0.15">
      <c r="C22" s="344"/>
      <c r="D22" s="250"/>
      <c r="E22" s="250"/>
      <c r="F22" s="250"/>
      <c r="G22" s="327" t="s">
        <v>24</v>
      </c>
      <c r="H22" s="328"/>
      <c r="I22" s="382"/>
      <c r="J22" s="99" t="s">
        <v>20</v>
      </c>
      <c r="K22" s="100"/>
      <c r="L22" s="100"/>
      <c r="M22" s="100"/>
      <c r="N22" s="100"/>
      <c r="O22" s="101"/>
      <c r="P22" s="102" t="str">
        <f>LEFT(S8,3)</f>
        <v/>
      </c>
      <c r="Q22" s="102"/>
      <c r="R22" s="205" t="str">
        <f>IF(S7="","",SUMIFS(入力規則!$K$3:$K$23,入力規則!$I$3:$I$23,S7,入力規則!$J$3:$J$23,$V$3))</f>
        <v/>
      </c>
      <c r="S22" s="205"/>
      <c r="T22" s="205"/>
      <c r="U22" s="206"/>
      <c r="V22" s="354"/>
      <c r="W22" s="354"/>
      <c r="X22" s="355"/>
    </row>
    <row r="23" spans="3:27" ht="15.75" customHeight="1" x14ac:dyDescent="0.15">
      <c r="C23" s="344"/>
      <c r="D23" s="250"/>
      <c r="E23" s="250"/>
      <c r="F23" s="250"/>
      <c r="G23" s="321"/>
      <c r="H23" s="250"/>
      <c r="I23" s="383"/>
      <c r="J23" s="96" t="s">
        <v>102</v>
      </c>
      <c r="K23" s="97"/>
      <c r="L23" s="97"/>
      <c r="M23" s="97"/>
      <c r="N23" s="97"/>
      <c r="O23" s="98"/>
      <c r="P23" s="136" t="str">
        <f>IF(SUM(W9:W11)=0,"",SUM(W9:W11))</f>
        <v/>
      </c>
      <c r="Q23" s="136"/>
      <c r="R23" s="94" t="str">
        <f>IF(P23="","",入力規則!$N$2+入力規則!$N$3*(P23-1))</f>
        <v/>
      </c>
      <c r="S23" s="94"/>
      <c r="T23" s="94"/>
      <c r="U23" s="95"/>
      <c r="V23" s="354"/>
      <c r="W23" s="354"/>
      <c r="X23" s="355"/>
    </row>
    <row r="24" spans="3:27" s="32" customFormat="1" ht="14.25" customHeight="1" thickBot="1" x14ac:dyDescent="0.2">
      <c r="C24" s="344"/>
      <c r="D24" s="250"/>
      <c r="E24" s="250"/>
      <c r="F24" s="250"/>
      <c r="G24" s="321"/>
      <c r="H24" s="250"/>
      <c r="I24" s="383"/>
      <c r="J24" s="96" t="s">
        <v>21</v>
      </c>
      <c r="K24" s="97"/>
      <c r="L24" s="97"/>
      <c r="M24" s="97"/>
      <c r="N24" s="97"/>
      <c r="O24" s="98"/>
      <c r="P24" s="125" t="str">
        <f>IF(W12=0,"",W12)</f>
        <v/>
      </c>
      <c r="Q24" s="125"/>
      <c r="R24" s="126" t="str">
        <f>IF(P24="","",入力規則!$Q$2*P24)</f>
        <v/>
      </c>
      <c r="S24" s="126"/>
      <c r="T24" s="126"/>
      <c r="U24" s="127"/>
      <c r="V24" s="354"/>
      <c r="W24" s="354"/>
      <c r="X24" s="355"/>
      <c r="Y24" s="380" t="s">
        <v>66</v>
      </c>
      <c r="Z24" s="381"/>
      <c r="AA24" s="381"/>
    </row>
    <row r="25" spans="3:27" s="32" customFormat="1" ht="14.25" customHeight="1" x14ac:dyDescent="0.15">
      <c r="C25" s="344"/>
      <c r="D25" s="250"/>
      <c r="E25" s="250"/>
      <c r="F25" s="250"/>
      <c r="G25" s="322"/>
      <c r="H25" s="323"/>
      <c r="I25" s="384"/>
      <c r="J25" s="103" t="s">
        <v>22</v>
      </c>
      <c r="K25" s="104"/>
      <c r="L25" s="104"/>
      <c r="M25" s="104"/>
      <c r="N25" s="104"/>
      <c r="O25" s="105"/>
      <c r="P25" s="106" t="str">
        <f>IF(W13=0,"",W13)</f>
        <v/>
      </c>
      <c r="Q25" s="106"/>
      <c r="R25" s="226" t="str">
        <f>IF(P25="","",入力規則!$Q$2*P25)</f>
        <v/>
      </c>
      <c r="S25" s="226"/>
      <c r="T25" s="226"/>
      <c r="U25" s="227"/>
      <c r="V25" s="354"/>
      <c r="W25" s="354"/>
      <c r="X25" s="355"/>
      <c r="Y25" s="385" t="s">
        <v>67</v>
      </c>
      <c r="Z25" s="386"/>
      <c r="AA25" s="387"/>
    </row>
    <row r="26" spans="3:27" ht="15.75" customHeight="1" x14ac:dyDescent="0.15">
      <c r="C26" s="344"/>
      <c r="D26" s="250"/>
      <c r="E26" s="250"/>
      <c r="F26" s="250"/>
      <c r="G26" s="378" t="s">
        <v>25</v>
      </c>
      <c r="H26" s="379"/>
      <c r="I26" s="379"/>
      <c r="J26" s="379"/>
      <c r="K26" s="379"/>
      <c r="L26" s="379"/>
      <c r="M26" s="379"/>
      <c r="N26" s="379"/>
      <c r="O26" s="280"/>
      <c r="P26" s="324">
        <f>IF(SUM(R14:U25)=0,"",SUM(R14:U25))</f>
        <v>66800</v>
      </c>
      <c r="Q26" s="325"/>
      <c r="R26" s="325"/>
      <c r="S26" s="325"/>
      <c r="T26" s="325"/>
      <c r="U26" s="326"/>
      <c r="V26" s="354"/>
      <c r="W26" s="354"/>
      <c r="X26" s="355"/>
      <c r="Y26" s="408"/>
      <c r="Z26" s="409"/>
      <c r="AA26" s="410"/>
    </row>
    <row r="27" spans="3:27" ht="15.75" customHeight="1" x14ac:dyDescent="0.15">
      <c r="C27" s="344"/>
      <c r="D27" s="250"/>
      <c r="E27" s="250"/>
      <c r="F27" s="250"/>
      <c r="G27" s="318" t="s">
        <v>26</v>
      </c>
      <c r="H27" s="319"/>
      <c r="I27" s="319"/>
      <c r="J27" s="319"/>
      <c r="K27" s="319"/>
      <c r="L27" s="319"/>
      <c r="M27" s="319"/>
      <c r="N27" s="319"/>
      <c r="O27" s="320"/>
      <c r="P27" s="358">
        <f>IF(P26="","",P26*入力規則!A14)</f>
        <v>6680</v>
      </c>
      <c r="Q27" s="359"/>
      <c r="R27" s="359"/>
      <c r="S27" s="359"/>
      <c r="T27" s="359"/>
      <c r="U27" s="360"/>
      <c r="V27" s="354"/>
      <c r="W27" s="354"/>
      <c r="X27" s="355"/>
      <c r="Y27" s="411"/>
      <c r="Z27" s="412"/>
      <c r="AA27" s="413"/>
    </row>
    <row r="28" spans="3:27" ht="12" customHeight="1" x14ac:dyDescent="0.15">
      <c r="C28" s="344"/>
      <c r="D28" s="250"/>
      <c r="E28" s="250"/>
      <c r="F28" s="250"/>
      <c r="G28" s="321" t="s">
        <v>27</v>
      </c>
      <c r="H28" s="250"/>
      <c r="I28" s="250"/>
      <c r="J28" s="250"/>
      <c r="K28" s="250"/>
      <c r="L28" s="250"/>
      <c r="M28" s="250"/>
      <c r="N28" s="250"/>
      <c r="O28" s="250"/>
      <c r="P28" s="312">
        <f>IF(P26="","",P26+P27)</f>
        <v>73480</v>
      </c>
      <c r="Q28" s="313"/>
      <c r="R28" s="313"/>
      <c r="S28" s="313"/>
      <c r="T28" s="313"/>
      <c r="U28" s="314"/>
      <c r="V28" s="354"/>
      <c r="W28" s="354"/>
      <c r="X28" s="355"/>
      <c r="Y28" s="411"/>
      <c r="Z28" s="412"/>
      <c r="AA28" s="413"/>
    </row>
    <row r="29" spans="3:27" ht="12" customHeight="1" x14ac:dyDescent="0.15">
      <c r="C29" s="361"/>
      <c r="D29" s="323"/>
      <c r="E29" s="323"/>
      <c r="F29" s="323"/>
      <c r="G29" s="322"/>
      <c r="H29" s="323"/>
      <c r="I29" s="323"/>
      <c r="J29" s="323"/>
      <c r="K29" s="323"/>
      <c r="L29" s="323"/>
      <c r="M29" s="323"/>
      <c r="N29" s="323"/>
      <c r="O29" s="323"/>
      <c r="P29" s="315"/>
      <c r="Q29" s="316"/>
      <c r="R29" s="316"/>
      <c r="S29" s="316"/>
      <c r="T29" s="316"/>
      <c r="U29" s="317"/>
      <c r="V29" s="356"/>
      <c r="W29" s="356"/>
      <c r="X29" s="357"/>
      <c r="Y29" s="414"/>
      <c r="Z29" s="415"/>
      <c r="AA29" s="416"/>
    </row>
    <row r="30" spans="3:27" ht="12.75" customHeight="1" x14ac:dyDescent="0.15">
      <c r="C30" s="362" t="s">
        <v>68</v>
      </c>
      <c r="D30" s="363"/>
      <c r="E30" s="363"/>
      <c r="F30" s="363"/>
      <c r="G30" s="366" t="s">
        <v>80</v>
      </c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8"/>
      <c r="Y30" s="339" t="s">
        <v>69</v>
      </c>
      <c r="Z30" s="340"/>
      <c r="AA30" s="341"/>
    </row>
    <row r="31" spans="3:27" ht="12.75" customHeight="1" thickBot="1" x14ac:dyDescent="0.2">
      <c r="C31" s="364"/>
      <c r="D31" s="365"/>
      <c r="E31" s="365"/>
      <c r="F31" s="365"/>
      <c r="G31" s="369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1"/>
      <c r="Y31" s="339"/>
      <c r="Z31" s="340"/>
      <c r="AA31" s="341"/>
    </row>
    <row r="32" spans="3:27" ht="20.100000000000001" customHeight="1" thickTop="1" x14ac:dyDescent="0.15">
      <c r="C32" s="372" t="s">
        <v>29</v>
      </c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6"/>
      <c r="S32" s="6"/>
      <c r="T32" s="6"/>
      <c r="U32" s="6"/>
      <c r="V32" s="6"/>
      <c r="W32" s="6"/>
      <c r="X32" s="10"/>
      <c r="Y32" s="339"/>
      <c r="Z32" s="340"/>
      <c r="AA32" s="341"/>
    </row>
    <row r="33" spans="3:27" ht="17.25" customHeight="1" x14ac:dyDescent="0.15">
      <c r="C33" s="11"/>
      <c r="D33" s="6"/>
      <c r="E33" s="250" t="str">
        <f>入力規則!A17</f>
        <v>令和</v>
      </c>
      <c r="F33" s="250"/>
      <c r="G33" s="4">
        <v>1</v>
      </c>
      <c r="H33" s="26" t="s">
        <v>1</v>
      </c>
      <c r="I33" s="4">
        <v>5</v>
      </c>
      <c r="J33" s="26" t="s">
        <v>2</v>
      </c>
      <c r="K33" s="4">
        <v>10</v>
      </c>
      <c r="L33" s="26" t="s">
        <v>3</v>
      </c>
      <c r="M33" s="12"/>
      <c r="N33" s="12"/>
      <c r="O33" s="12"/>
      <c r="P33" s="12"/>
      <c r="Q33" s="12"/>
      <c r="R33" s="6"/>
      <c r="S33" s="6"/>
      <c r="T33" s="6"/>
      <c r="U33" s="6"/>
      <c r="V33" s="6"/>
      <c r="W33" s="6"/>
      <c r="X33" s="10"/>
      <c r="Y33" s="339"/>
      <c r="Z33" s="340"/>
      <c r="AA33" s="341"/>
    </row>
    <row r="34" spans="3:27" ht="15" customHeight="1" x14ac:dyDescent="0.15"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0"/>
      <c r="Y34" s="339" t="s">
        <v>70</v>
      </c>
      <c r="Z34" s="340"/>
      <c r="AA34" s="341"/>
    </row>
    <row r="35" spans="3:27" x14ac:dyDescent="0.15">
      <c r="C35" s="11"/>
      <c r="D35" s="6"/>
      <c r="E35" s="6"/>
      <c r="F35" s="6"/>
      <c r="G35" s="13" t="s">
        <v>30</v>
      </c>
      <c r="H35" s="349" t="s">
        <v>81</v>
      </c>
      <c r="I35" s="349"/>
      <c r="J35" s="349"/>
      <c r="K35" s="349"/>
      <c r="L35" s="34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0"/>
      <c r="Y35" s="339"/>
      <c r="Z35" s="340"/>
      <c r="AA35" s="341"/>
    </row>
    <row r="36" spans="3:27" ht="17.25" customHeight="1" x14ac:dyDescent="0.15">
      <c r="C36" s="11"/>
      <c r="D36" s="350" t="s">
        <v>31</v>
      </c>
      <c r="E36" s="350"/>
      <c r="F36" s="350"/>
      <c r="G36" s="6"/>
      <c r="H36" s="308" t="s">
        <v>82</v>
      </c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26"/>
      <c r="X36" s="10"/>
      <c r="Y36" s="339"/>
      <c r="Z36" s="340"/>
      <c r="AA36" s="341"/>
    </row>
    <row r="37" spans="3:27" ht="17.25" customHeight="1" x14ac:dyDescent="0.15">
      <c r="C37" s="11"/>
      <c r="D37" s="6"/>
      <c r="E37" s="6"/>
      <c r="F37" s="6"/>
      <c r="G37" s="6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26"/>
      <c r="X37" s="10"/>
      <c r="Y37" s="339"/>
      <c r="Z37" s="340"/>
      <c r="AA37" s="341"/>
    </row>
    <row r="38" spans="3:27" ht="12" customHeight="1" x14ac:dyDescent="0.15">
      <c r="C38" s="1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0"/>
      <c r="Y38" s="375" t="s">
        <v>135</v>
      </c>
      <c r="Z38" s="376"/>
      <c r="AA38" s="377"/>
    </row>
    <row r="39" spans="3:27" ht="18" customHeight="1" x14ac:dyDescent="0.15">
      <c r="C39" s="11"/>
      <c r="D39" s="351" t="s">
        <v>32</v>
      </c>
      <c r="E39" s="351"/>
      <c r="F39" s="351"/>
      <c r="G39" s="6"/>
      <c r="H39" s="304" t="s">
        <v>83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26"/>
      <c r="T39" s="6"/>
      <c r="U39" s="250"/>
      <c r="V39" s="250"/>
      <c r="W39" s="250"/>
      <c r="X39" s="305"/>
      <c r="Y39" s="339"/>
      <c r="Z39" s="340"/>
      <c r="AA39" s="341"/>
    </row>
    <row r="40" spans="3:27" ht="18" customHeight="1" x14ac:dyDescent="0.15">
      <c r="C40" s="11"/>
      <c r="D40" s="6"/>
      <c r="E40" s="26"/>
      <c r="F40" s="2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50" t="s">
        <v>33</v>
      </c>
      <c r="T40" s="250"/>
      <c r="U40" s="306" t="s">
        <v>84</v>
      </c>
      <c r="V40" s="306"/>
      <c r="W40" s="306"/>
      <c r="X40" s="307"/>
      <c r="Y40" s="339"/>
      <c r="Z40" s="340"/>
      <c r="AA40" s="341"/>
    </row>
    <row r="41" spans="3:27" ht="12.75" customHeight="1" x14ac:dyDescent="0.15">
      <c r="C41" s="11"/>
      <c r="D41" s="6"/>
      <c r="E41" s="26"/>
      <c r="F41" s="26"/>
      <c r="G41" s="6"/>
      <c r="H41" s="6"/>
      <c r="I41" s="6"/>
      <c r="J41" s="6"/>
      <c r="K41" s="6"/>
      <c r="L41" s="6"/>
      <c r="M41" s="6"/>
      <c r="N41" s="6"/>
      <c r="O41" s="6"/>
      <c r="P41" s="6"/>
      <c r="Q41" s="26"/>
      <c r="R41" s="6"/>
      <c r="T41" s="6"/>
      <c r="U41" s="417" t="s">
        <v>34</v>
      </c>
      <c r="V41" s="417"/>
      <c r="W41" s="417"/>
      <c r="X41" s="418"/>
      <c r="Y41" s="339"/>
      <c r="Z41" s="340"/>
      <c r="AA41" s="341"/>
    </row>
    <row r="42" spans="3:27" ht="16.5" customHeight="1" x14ac:dyDescent="0.15">
      <c r="C42" s="11"/>
      <c r="D42" s="350" t="s">
        <v>35</v>
      </c>
      <c r="E42" s="350"/>
      <c r="F42" s="350"/>
      <c r="G42" s="6"/>
      <c r="H42" s="304" t="s">
        <v>85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250" t="s">
        <v>36</v>
      </c>
      <c r="T42" s="250"/>
      <c r="U42" s="306" t="s">
        <v>86</v>
      </c>
      <c r="V42" s="306"/>
      <c r="W42" s="306"/>
      <c r="X42" s="307"/>
      <c r="Y42" s="339" t="s">
        <v>71</v>
      </c>
      <c r="Z42" s="340"/>
      <c r="AA42" s="341"/>
    </row>
    <row r="43" spans="3:27" ht="12" customHeight="1" x14ac:dyDescent="0.15">
      <c r="C43" s="1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0"/>
      <c r="Y43" s="342"/>
      <c r="Z43" s="328"/>
      <c r="AA43" s="343"/>
    </row>
    <row r="44" spans="3:27" ht="9.75" customHeight="1" x14ac:dyDescent="0.15">
      <c r="C44" s="11"/>
      <c r="D44" s="250" t="s">
        <v>37</v>
      </c>
      <c r="E44" s="250"/>
      <c r="F44" s="250"/>
      <c r="G44" s="6"/>
      <c r="H44" s="348" t="s">
        <v>87</v>
      </c>
      <c r="I44" s="348"/>
      <c r="J44" s="348"/>
      <c r="K44" s="348"/>
      <c r="L44" s="348"/>
      <c r="M44" s="348"/>
      <c r="N44" s="348"/>
      <c r="O44" s="348"/>
      <c r="P44" s="348"/>
      <c r="Q44" s="250"/>
      <c r="R44" s="250"/>
      <c r="S44" s="26"/>
      <c r="T44" s="6"/>
      <c r="U44" s="6"/>
      <c r="V44" s="6"/>
      <c r="W44" s="6"/>
      <c r="X44" s="10"/>
      <c r="Y44" s="344"/>
      <c r="Z44" s="250"/>
      <c r="AA44" s="305"/>
    </row>
    <row r="45" spans="3:27" ht="9.75" customHeight="1" x14ac:dyDescent="0.15">
      <c r="C45" s="11"/>
      <c r="D45" s="250"/>
      <c r="E45" s="250"/>
      <c r="F45" s="250"/>
      <c r="G45" s="6"/>
      <c r="H45" s="304"/>
      <c r="I45" s="304"/>
      <c r="J45" s="304"/>
      <c r="K45" s="304"/>
      <c r="L45" s="304"/>
      <c r="M45" s="304"/>
      <c r="N45" s="304"/>
      <c r="O45" s="304"/>
      <c r="P45" s="304"/>
      <c r="Q45" s="250"/>
      <c r="R45" s="250"/>
      <c r="S45" s="26"/>
      <c r="T45" s="6"/>
      <c r="U45" s="6"/>
      <c r="V45" s="6"/>
      <c r="W45" s="6"/>
      <c r="X45" s="10"/>
      <c r="Y45" s="344"/>
      <c r="Z45" s="250"/>
      <c r="AA45" s="305"/>
    </row>
    <row r="46" spans="3:27" ht="14.25" thickBot="1" x14ac:dyDescent="0.2"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345"/>
      <c r="Z46" s="346"/>
      <c r="AA46" s="347"/>
    </row>
    <row r="47" spans="3:27" ht="20.25" customHeight="1" x14ac:dyDescent="0.1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 t="s">
        <v>38</v>
      </c>
      <c r="O47" s="17"/>
      <c r="P47" s="17"/>
      <c r="Q47" s="17"/>
      <c r="R47" s="17"/>
      <c r="S47" s="70"/>
      <c r="T47" s="70"/>
      <c r="U47" s="70"/>
      <c r="V47" s="70"/>
      <c r="W47" s="71"/>
      <c r="X47" s="338" t="s">
        <v>72</v>
      </c>
      <c r="Y47" s="338"/>
      <c r="Z47" s="338"/>
      <c r="AA47" s="338"/>
    </row>
    <row r="48" spans="3:27" ht="8.25" customHeight="1" thickBot="1" x14ac:dyDescent="0.2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6"/>
      <c r="T48" s="6"/>
      <c r="U48" s="6"/>
      <c r="V48" s="6"/>
      <c r="W48" s="72"/>
      <c r="X48" s="327"/>
      <c r="Y48" s="328"/>
      <c r="Z48" s="328"/>
      <c r="AA48" s="329"/>
    </row>
    <row r="49" spans="3:27" ht="18" customHeight="1" thickTop="1" thickBot="1" x14ac:dyDescent="0.2">
      <c r="C49" s="141" t="s">
        <v>39</v>
      </c>
      <c r="D49" s="141"/>
      <c r="E49" s="142" t="s">
        <v>40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7"/>
      <c r="Q49" s="17"/>
      <c r="R49" s="17"/>
      <c r="S49" s="6"/>
      <c r="T49" s="6"/>
      <c r="U49" s="6"/>
      <c r="V49" s="6"/>
      <c r="W49" s="72"/>
      <c r="X49" s="321"/>
      <c r="Y49" s="250"/>
      <c r="Z49" s="250"/>
      <c r="AA49" s="251"/>
    </row>
    <row r="50" spans="3:27" ht="18" customHeight="1" thickTop="1" thickBot="1" x14ac:dyDescent="0.2">
      <c r="C50" s="141"/>
      <c r="D50" s="141"/>
      <c r="E50" s="337" t="s">
        <v>73</v>
      </c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18"/>
      <c r="Q50" s="18"/>
      <c r="R50" s="18"/>
      <c r="S50" s="6"/>
      <c r="T50" s="6"/>
      <c r="U50" s="6"/>
      <c r="V50" s="6"/>
      <c r="W50" s="72"/>
      <c r="X50" s="322"/>
      <c r="Y50" s="323"/>
      <c r="Z50" s="323"/>
      <c r="AA50" s="330"/>
    </row>
    <row r="51" spans="3:27" ht="20.100000000000001" customHeight="1" thickTop="1" x14ac:dyDescent="0.15"/>
    <row r="52" spans="3:27" ht="20.100000000000001" customHeight="1" x14ac:dyDescent="0.15"/>
    <row r="53" spans="3:27" ht="20.100000000000001" customHeight="1" x14ac:dyDescent="0.15"/>
    <row r="54" spans="3:27" ht="20.100000000000001" customHeight="1" x14ac:dyDescent="0.15"/>
    <row r="55" spans="3:27" ht="20.100000000000001" customHeight="1" x14ac:dyDescent="0.15"/>
    <row r="56" spans="3:27" ht="20.100000000000001" customHeight="1" x14ac:dyDescent="0.15"/>
  </sheetData>
  <mergeCells count="130">
    <mergeCell ref="Y38:AA38"/>
    <mergeCell ref="D39:F39"/>
    <mergeCell ref="H39:R39"/>
    <mergeCell ref="U39:X39"/>
    <mergeCell ref="Y39:AA41"/>
    <mergeCell ref="S40:T40"/>
    <mergeCell ref="U40:X40"/>
    <mergeCell ref="X47:AA47"/>
    <mergeCell ref="X48:AA50"/>
    <mergeCell ref="C49:D50"/>
    <mergeCell ref="E49:O49"/>
    <mergeCell ref="E50:O50"/>
    <mergeCell ref="D42:F42"/>
    <mergeCell ref="H42:R42"/>
    <mergeCell ref="S42:T42"/>
    <mergeCell ref="U42:X42"/>
    <mergeCell ref="Y42:AA42"/>
    <mergeCell ref="Y43:AA46"/>
    <mergeCell ref="D44:F45"/>
    <mergeCell ref="H44:P45"/>
    <mergeCell ref="Q44:R45"/>
    <mergeCell ref="U41:X41"/>
    <mergeCell ref="E33:F33"/>
    <mergeCell ref="Y34:AA34"/>
    <mergeCell ref="H35:L35"/>
    <mergeCell ref="Y35:AA37"/>
    <mergeCell ref="D36:F36"/>
    <mergeCell ref="H36:V37"/>
    <mergeCell ref="P28:U29"/>
    <mergeCell ref="C30:F31"/>
    <mergeCell ref="G30:X31"/>
    <mergeCell ref="Y30:AA30"/>
    <mergeCell ref="Y31:AA33"/>
    <mergeCell ref="C32:Q32"/>
    <mergeCell ref="V14:X29"/>
    <mergeCell ref="G28:O29"/>
    <mergeCell ref="J18:O18"/>
    <mergeCell ref="P18:Q18"/>
    <mergeCell ref="R18:U18"/>
    <mergeCell ref="J19:O19"/>
    <mergeCell ref="P19:Q19"/>
    <mergeCell ref="R19:U19"/>
    <mergeCell ref="Y24:AA24"/>
    <mergeCell ref="Y25:AA25"/>
    <mergeCell ref="Y26:AA29"/>
    <mergeCell ref="P27:U27"/>
    <mergeCell ref="J24:O24"/>
    <mergeCell ref="P24:Q24"/>
    <mergeCell ref="R24:U24"/>
    <mergeCell ref="J25:O25"/>
    <mergeCell ref="P25:Q25"/>
    <mergeCell ref="R25:U25"/>
    <mergeCell ref="G22:I25"/>
    <mergeCell ref="J22:O22"/>
    <mergeCell ref="P22:Q22"/>
    <mergeCell ref="R22:U22"/>
    <mergeCell ref="J23:O23"/>
    <mergeCell ref="P23:Q23"/>
    <mergeCell ref="R23:U23"/>
    <mergeCell ref="P16:Q16"/>
    <mergeCell ref="R16:U16"/>
    <mergeCell ref="J16:O16"/>
    <mergeCell ref="J17:O17"/>
    <mergeCell ref="P17:Q17"/>
    <mergeCell ref="R17:U17"/>
    <mergeCell ref="C14:F29"/>
    <mergeCell ref="G14:I17"/>
    <mergeCell ref="J14:O14"/>
    <mergeCell ref="P14:Q14"/>
    <mergeCell ref="R14:U14"/>
    <mergeCell ref="J15:O15"/>
    <mergeCell ref="P15:Q15"/>
    <mergeCell ref="R15:U15"/>
    <mergeCell ref="J20:O20"/>
    <mergeCell ref="P20:Q20"/>
    <mergeCell ref="R20:U20"/>
    <mergeCell ref="J21:O21"/>
    <mergeCell ref="P21:Q21"/>
    <mergeCell ref="R21:U21"/>
    <mergeCell ref="G18:I21"/>
    <mergeCell ref="G26:O26"/>
    <mergeCell ref="P26:U26"/>
    <mergeCell ref="G27:O27"/>
    <mergeCell ref="C8:F8"/>
    <mergeCell ref="G8:L8"/>
    <mergeCell ref="M8:R8"/>
    <mergeCell ref="S8:X8"/>
    <mergeCell ref="C9:F13"/>
    <mergeCell ref="G9:G10"/>
    <mergeCell ref="H9:J9"/>
    <mergeCell ref="M9:M10"/>
    <mergeCell ref="N9:P9"/>
    <mergeCell ref="S9:S10"/>
    <mergeCell ref="G12:J12"/>
    <mergeCell ref="M12:P12"/>
    <mergeCell ref="S12:V12"/>
    <mergeCell ref="G13:J13"/>
    <mergeCell ref="M13:P13"/>
    <mergeCell ref="S13:V13"/>
    <mergeCell ref="T9:V9"/>
    <mergeCell ref="H10:J10"/>
    <mergeCell ref="N10:P10"/>
    <mergeCell ref="T10:V10"/>
    <mergeCell ref="G11:J11"/>
    <mergeCell ref="M11:P11"/>
    <mergeCell ref="S11:V11"/>
    <mergeCell ref="C7:F7"/>
    <mergeCell ref="G7:L7"/>
    <mergeCell ref="M7:R7"/>
    <mergeCell ref="S7:X7"/>
    <mergeCell ref="C4:F4"/>
    <mergeCell ref="G4:X4"/>
    <mergeCell ref="C5:F5"/>
    <mergeCell ref="G5:H5"/>
    <mergeCell ref="I5:J5"/>
    <mergeCell ref="K5:L5"/>
    <mergeCell ref="M5:N5"/>
    <mergeCell ref="O5:P5"/>
    <mergeCell ref="R5:S5"/>
    <mergeCell ref="T5:V5"/>
    <mergeCell ref="C1:X1"/>
    <mergeCell ref="C3:F3"/>
    <mergeCell ref="G3:H3"/>
    <mergeCell ref="J3:K3"/>
    <mergeCell ref="M3:N3"/>
    <mergeCell ref="P3:Q3"/>
    <mergeCell ref="S3:T3"/>
    <mergeCell ref="V3:X3"/>
    <mergeCell ref="C6:F6"/>
    <mergeCell ref="G6:X6"/>
  </mergeCells>
  <phoneticPr fontId="1"/>
  <conditionalFormatting sqref="I3">
    <cfRule type="expression" dxfId="53" priority="61">
      <formula>$I$3&lt;&gt;""</formula>
    </cfRule>
  </conditionalFormatting>
  <conditionalFormatting sqref="L3">
    <cfRule type="expression" dxfId="52" priority="60">
      <formula>$L$3&lt;&gt;""</formula>
    </cfRule>
  </conditionalFormatting>
  <conditionalFormatting sqref="O3">
    <cfRule type="expression" dxfId="51" priority="59">
      <formula>$O$3&lt;&gt;""</formula>
    </cfRule>
  </conditionalFormatting>
  <conditionalFormatting sqref="R3">
    <cfRule type="expression" dxfId="50" priority="58">
      <formula>$R$3&lt;&gt;""</formula>
    </cfRule>
  </conditionalFormatting>
  <conditionalFormatting sqref="V3:X3">
    <cfRule type="expression" dxfId="49" priority="36">
      <formula>$V$3&lt;&gt;""</formula>
    </cfRule>
  </conditionalFormatting>
  <conditionalFormatting sqref="W5">
    <cfRule type="expression" dxfId="48" priority="57">
      <formula>$V$5&lt;&gt;""</formula>
    </cfRule>
  </conditionalFormatting>
  <conditionalFormatting sqref="G33">
    <cfRule type="expression" dxfId="47" priority="54">
      <formula>$G$33&lt;&gt;""</formula>
    </cfRule>
  </conditionalFormatting>
  <conditionalFormatting sqref="I33">
    <cfRule type="expression" dxfId="46" priority="53">
      <formula>$I$33&lt;&gt;""</formula>
    </cfRule>
  </conditionalFormatting>
  <conditionalFormatting sqref="K33">
    <cfRule type="expression" dxfId="45" priority="52">
      <formula>$K$33&lt;&gt;""</formula>
    </cfRule>
  </conditionalFormatting>
  <conditionalFormatting sqref="H35:L35">
    <cfRule type="expression" dxfId="44" priority="51">
      <formula>$H$35&lt;&gt;""</formula>
    </cfRule>
  </conditionalFormatting>
  <conditionalFormatting sqref="H36:V37">
    <cfRule type="expression" dxfId="43" priority="50">
      <formula>$H$36&lt;&gt;""</formula>
    </cfRule>
  </conditionalFormatting>
  <conditionalFormatting sqref="H39">
    <cfRule type="expression" dxfId="42" priority="49">
      <formula>$H$39&lt;&gt;""</formula>
    </cfRule>
  </conditionalFormatting>
  <conditionalFormatting sqref="H42">
    <cfRule type="expression" dxfId="41" priority="48">
      <formula>$H$42&lt;&gt;""</formula>
    </cfRule>
  </conditionalFormatting>
  <conditionalFormatting sqref="H44:P45">
    <cfRule type="expression" dxfId="40" priority="47">
      <formula>$H$44&lt;&gt;""</formula>
    </cfRule>
  </conditionalFormatting>
  <conditionalFormatting sqref="G7:L7">
    <cfRule type="expression" dxfId="39" priority="46">
      <formula>$G$7&lt;&gt;""</formula>
    </cfRule>
  </conditionalFormatting>
  <conditionalFormatting sqref="G8:L8 G9">
    <cfRule type="expression" dxfId="38" priority="45">
      <formula>$G$8&lt;&gt;""</formula>
    </cfRule>
  </conditionalFormatting>
  <conditionalFormatting sqref="M7:R7">
    <cfRule type="expression" dxfId="37" priority="44">
      <formula>$M$7&lt;&gt;""</formula>
    </cfRule>
  </conditionalFormatting>
  <conditionalFormatting sqref="M8:R8">
    <cfRule type="expression" dxfId="36" priority="43">
      <formula>$M$8&lt;&gt;""</formula>
    </cfRule>
  </conditionalFormatting>
  <conditionalFormatting sqref="S7:X7">
    <cfRule type="expression" dxfId="35" priority="42">
      <formula>$S$7&lt;&gt;""</formula>
    </cfRule>
  </conditionalFormatting>
  <conditionalFormatting sqref="S8:X8">
    <cfRule type="expression" dxfId="34" priority="41">
      <formula>$S$8&lt;&gt;""</formula>
    </cfRule>
  </conditionalFormatting>
  <conditionalFormatting sqref="G6">
    <cfRule type="expression" dxfId="33" priority="62">
      <formula>$G$6&lt;&gt;""</formula>
    </cfRule>
  </conditionalFormatting>
  <conditionalFormatting sqref="G5:H5">
    <cfRule type="expression" dxfId="32" priority="39">
      <formula>$G$5&lt;&gt;""</formula>
    </cfRule>
  </conditionalFormatting>
  <conditionalFormatting sqref="K5:L5">
    <cfRule type="expression" dxfId="31" priority="38">
      <formula>$K$5&lt;&gt;""</formula>
    </cfRule>
  </conditionalFormatting>
  <conditionalFormatting sqref="T5:V5">
    <cfRule type="expression" dxfId="30" priority="37">
      <formula>$T$5&lt;&gt;""</formula>
    </cfRule>
  </conditionalFormatting>
  <conditionalFormatting sqref="G11">
    <cfRule type="expression" dxfId="29" priority="35">
      <formula>$G$8&lt;&gt;""</formula>
    </cfRule>
  </conditionalFormatting>
  <conditionalFormatting sqref="K9">
    <cfRule type="expression" dxfId="28" priority="34">
      <formula>$K$9&lt;&gt;""</formula>
    </cfRule>
  </conditionalFormatting>
  <conditionalFormatting sqref="K10">
    <cfRule type="expression" dxfId="27" priority="33">
      <formula>$K$10&lt;&gt;""</formula>
    </cfRule>
  </conditionalFormatting>
  <conditionalFormatting sqref="W9">
    <cfRule type="expression" dxfId="26" priority="24">
      <formula>$W$9&lt;&gt;""</formula>
    </cfRule>
  </conditionalFormatting>
  <conditionalFormatting sqref="W10">
    <cfRule type="expression" dxfId="25" priority="23">
      <formula>$W$10&lt;&gt;""</formula>
    </cfRule>
  </conditionalFormatting>
  <conditionalFormatting sqref="K11">
    <cfRule type="expression" dxfId="24" priority="32">
      <formula>$K$11&lt;&gt;""</formula>
    </cfRule>
  </conditionalFormatting>
  <conditionalFormatting sqref="M9">
    <cfRule type="expression" dxfId="23" priority="31">
      <formula>$G$8&lt;&gt;""</formula>
    </cfRule>
  </conditionalFormatting>
  <conditionalFormatting sqref="M11">
    <cfRule type="expression" dxfId="22" priority="30">
      <formula>$G$8&lt;&gt;""</formula>
    </cfRule>
  </conditionalFormatting>
  <conditionalFormatting sqref="Q9">
    <cfRule type="expression" dxfId="21" priority="29">
      <formula>$Q$9&lt;&gt;""</formula>
    </cfRule>
  </conditionalFormatting>
  <conditionalFormatting sqref="Q10">
    <cfRule type="expression" dxfId="20" priority="28">
      <formula>$Q$10&lt;&gt;""</formula>
    </cfRule>
  </conditionalFormatting>
  <conditionalFormatting sqref="Q11">
    <cfRule type="expression" dxfId="19" priority="27">
      <formula>$Q$11&lt;&gt;""</formula>
    </cfRule>
  </conditionalFormatting>
  <conditionalFormatting sqref="S9">
    <cfRule type="expression" dxfId="18" priority="26">
      <formula>$G$8&lt;&gt;""</formula>
    </cfRule>
  </conditionalFormatting>
  <conditionalFormatting sqref="S11">
    <cfRule type="expression" dxfId="17" priority="25">
      <formula>$G$8&lt;&gt;""</formula>
    </cfRule>
  </conditionalFormatting>
  <conditionalFormatting sqref="W11">
    <cfRule type="expression" dxfId="16" priority="22">
      <formula>$W$11&lt;&gt;""</formula>
    </cfRule>
  </conditionalFormatting>
  <conditionalFormatting sqref="U40:X40">
    <cfRule type="expression" dxfId="15" priority="21">
      <formula>$U$40&lt;&gt;""</formula>
    </cfRule>
  </conditionalFormatting>
  <conditionalFormatting sqref="U42:X42">
    <cfRule type="expression" dxfId="14" priority="20">
      <formula>$U$42&lt;&gt;""</formula>
    </cfRule>
  </conditionalFormatting>
  <conditionalFormatting sqref="G12">
    <cfRule type="expression" dxfId="13" priority="18">
      <formula>$G$8&lt;&gt;""</formula>
    </cfRule>
  </conditionalFormatting>
  <conditionalFormatting sqref="K12">
    <cfRule type="expression" dxfId="12" priority="19">
      <formula>K12&lt;&gt;""</formula>
    </cfRule>
  </conditionalFormatting>
  <conditionalFormatting sqref="M12">
    <cfRule type="expression" dxfId="11" priority="16">
      <formula>$G$8&lt;&gt;""</formula>
    </cfRule>
  </conditionalFormatting>
  <conditionalFormatting sqref="Q12">
    <cfRule type="expression" dxfId="10" priority="17">
      <formula>Q12&lt;&gt;""</formula>
    </cfRule>
  </conditionalFormatting>
  <conditionalFormatting sqref="S12">
    <cfRule type="expression" dxfId="9" priority="14">
      <formula>$G$8&lt;&gt;""</formula>
    </cfRule>
  </conditionalFormatting>
  <conditionalFormatting sqref="W12">
    <cfRule type="expression" dxfId="8" priority="15">
      <formula>W12&lt;&gt;""</formula>
    </cfRule>
  </conditionalFormatting>
  <conditionalFormatting sqref="G13">
    <cfRule type="expression" dxfId="7" priority="12">
      <formula>$G$8&lt;&gt;""</formula>
    </cfRule>
  </conditionalFormatting>
  <conditionalFormatting sqref="K13">
    <cfRule type="expression" dxfId="6" priority="13">
      <formula>K13&lt;&gt;""</formula>
    </cfRule>
  </conditionalFormatting>
  <conditionalFormatting sqref="Q13">
    <cfRule type="expression" dxfId="5" priority="11">
      <formula>Q13&lt;&gt;""</formula>
    </cfRule>
  </conditionalFormatting>
  <conditionalFormatting sqref="M13">
    <cfRule type="expression" dxfId="4" priority="9">
      <formula>$G$8&lt;&gt;""</formula>
    </cfRule>
  </conditionalFormatting>
  <conditionalFormatting sqref="W13">
    <cfRule type="expression" dxfId="3" priority="10">
      <formula>W13&lt;&gt;""</formula>
    </cfRule>
  </conditionalFormatting>
  <conditionalFormatting sqref="S13">
    <cfRule type="expression" dxfId="2" priority="8">
      <formula>$G$8&lt;&gt;""</formula>
    </cfRule>
  </conditionalFormatting>
  <conditionalFormatting sqref="G4:X4">
    <cfRule type="expression" dxfId="1" priority="7">
      <formula>$G$4&lt;&gt;""</formula>
    </cfRule>
  </conditionalFormatting>
  <conditionalFormatting sqref="G30:X31">
    <cfRule type="expression" dxfId="0" priority="1">
      <formula>$G$30&lt;&gt;""</formula>
    </cfRule>
  </conditionalFormatting>
  <dataValidations count="2">
    <dataValidation type="custom" errorStyle="information" allowBlank="1" showErrorMessage="1" error="ワイヤレスマイクの本数が3本以上になっております。_x000a_本数に限りがあるため、事前にお問い合わせください。" sqref="K11 Q11 W11" xr:uid="{B36E786F-9527-4BB1-A9EF-45C1F8AD55C7}">
      <formula1>K11&lt;=2</formula1>
    </dataValidation>
    <dataValidation type="custom" errorStyle="information" allowBlank="1" showInputMessage="1" showErrorMessage="1" error="有線マイクの本数が4本以上になっております。_x000a_本数に限りがあるため、事前にお問い合わせください。" sqref="W9:W10 Q9:Q10 K9:K10" xr:uid="{6E8254A2-DF54-45E2-9032-BF58A60D441B}">
      <formula1>(K$6+K$7)&lt;=3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0DBD525-A92D-4D72-A3E8-2815BEB0EFD9}">
          <x14:formula1>
            <xm:f>入力規則!$E$2:$E$4</xm:f>
          </x14:formula1>
          <xm:sqref>V3:X3</xm:sqref>
        </x14:dataValidation>
        <x14:dataValidation type="list" allowBlank="1" showInputMessage="1" showErrorMessage="1" xr:uid="{47DFF592-021E-48F2-AFDB-6BED498F835E}">
          <x14:formula1>
            <xm:f>入力規則!$A$2:$A$8</xm:f>
          </x14:formula1>
          <xm:sqref>G7:X7</xm:sqref>
        </x14:dataValidation>
        <x14:dataValidation type="list" allowBlank="1" showInputMessage="1" showErrorMessage="1" xr:uid="{1F75641D-F699-406C-A794-AC69ED66C269}">
          <x14:formula1>
            <xm:f>入力規則!$G$2:$G$5</xm:f>
          </x14:formula1>
          <xm:sqref>G8:X8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A2AB4-4C8E-4887-A3D7-F3510A4C8E54}">
  <sheetPr codeName="Sheet4"/>
  <dimension ref="A1:Q56"/>
  <sheetViews>
    <sheetView workbookViewId="0">
      <selection activeCell="A14" sqref="A14"/>
    </sheetView>
  </sheetViews>
  <sheetFormatPr defaultRowHeight="13.5" x14ac:dyDescent="0.15"/>
  <cols>
    <col min="1" max="1" width="10.125" bestFit="1" customWidth="1"/>
    <col min="2" max="2" width="11.125" customWidth="1"/>
    <col min="3" max="3" width="22.75" customWidth="1"/>
    <col min="4" max="4" width="12.125" customWidth="1"/>
    <col min="5" max="5" width="16.625" customWidth="1"/>
    <col min="6" max="6" width="4.5" customWidth="1"/>
    <col min="7" max="7" width="11.25" customWidth="1"/>
    <col min="8" max="8" width="14.125" customWidth="1"/>
    <col min="9" max="9" width="9.875" style="1" customWidth="1"/>
    <col min="10" max="10" width="11.25" bestFit="1" customWidth="1"/>
    <col min="11" max="11" width="15.125" customWidth="1"/>
    <col min="12" max="12" width="7.625" style="1" customWidth="1"/>
    <col min="13" max="13" width="4.875" customWidth="1"/>
    <col min="15" max="15" width="9" style="1"/>
  </cols>
  <sheetData>
    <row r="1" spans="1:17" x14ac:dyDescent="0.15">
      <c r="A1" t="s">
        <v>105</v>
      </c>
      <c r="B1" s="85"/>
      <c r="C1" t="s">
        <v>121</v>
      </c>
      <c r="E1" t="s">
        <v>106</v>
      </c>
      <c r="G1" t="s">
        <v>107</v>
      </c>
      <c r="I1" t="s">
        <v>20</v>
      </c>
      <c r="K1" s="1"/>
      <c r="L1"/>
      <c r="M1" t="s">
        <v>102</v>
      </c>
      <c r="N1" s="1"/>
      <c r="O1"/>
      <c r="P1" t="s">
        <v>109</v>
      </c>
      <c r="Q1" s="1"/>
    </row>
    <row r="2" spans="1:17" x14ac:dyDescent="0.15">
      <c r="A2" s="2" t="s">
        <v>95</v>
      </c>
      <c r="B2" s="85"/>
      <c r="C2" s="2" t="s">
        <v>122</v>
      </c>
      <c r="E2" s="2" t="s">
        <v>89</v>
      </c>
      <c r="G2" s="2" t="s">
        <v>90</v>
      </c>
      <c r="I2" t="s">
        <v>94</v>
      </c>
      <c r="J2" t="s">
        <v>88</v>
      </c>
      <c r="K2" s="1" t="s">
        <v>18</v>
      </c>
      <c r="L2"/>
      <c r="M2" t="s">
        <v>104</v>
      </c>
      <c r="N2" s="3">
        <v>3000</v>
      </c>
      <c r="O2"/>
      <c r="P2" t="s">
        <v>110</v>
      </c>
      <c r="Q2" s="3">
        <v>3000</v>
      </c>
    </row>
    <row r="3" spans="1:17" x14ac:dyDescent="0.15">
      <c r="A3" s="2" t="s">
        <v>96</v>
      </c>
      <c r="B3" s="85"/>
      <c r="C3" s="2" t="s">
        <v>123</v>
      </c>
      <c r="E3" s="2" t="s">
        <v>74</v>
      </c>
      <c r="G3" s="2" t="s">
        <v>79</v>
      </c>
      <c r="I3" t="s">
        <v>95</v>
      </c>
      <c r="J3" t="s">
        <v>89</v>
      </c>
      <c r="K3" s="3">
        <v>5400</v>
      </c>
      <c r="L3"/>
      <c r="M3" t="s">
        <v>103</v>
      </c>
      <c r="N3" s="3">
        <v>1500</v>
      </c>
      <c r="O3"/>
      <c r="Q3" s="1"/>
    </row>
    <row r="4" spans="1:17" x14ac:dyDescent="0.15">
      <c r="A4" s="2" t="s">
        <v>97</v>
      </c>
      <c r="B4" s="85"/>
      <c r="C4" s="2" t="s">
        <v>124</v>
      </c>
      <c r="E4" s="2" t="s">
        <v>91</v>
      </c>
      <c r="G4" s="2" t="s">
        <v>92</v>
      </c>
      <c r="I4" t="s">
        <v>95</v>
      </c>
      <c r="J4" t="s">
        <v>74</v>
      </c>
      <c r="K4" s="3">
        <v>7200</v>
      </c>
      <c r="L4"/>
      <c r="N4" s="1"/>
      <c r="O4"/>
      <c r="Q4" s="1"/>
    </row>
    <row r="5" spans="1:17" x14ac:dyDescent="0.15">
      <c r="A5" s="2" t="s">
        <v>98</v>
      </c>
      <c r="B5" s="85"/>
      <c r="C5" s="2" t="s">
        <v>125</v>
      </c>
      <c r="G5" s="2" t="s">
        <v>93</v>
      </c>
      <c r="I5" t="s">
        <v>95</v>
      </c>
      <c r="J5" t="s">
        <v>91</v>
      </c>
      <c r="K5" s="3">
        <v>12300</v>
      </c>
      <c r="L5"/>
      <c r="N5" s="1"/>
      <c r="O5"/>
      <c r="Q5" s="1"/>
    </row>
    <row r="6" spans="1:17" x14ac:dyDescent="0.15">
      <c r="A6" s="2" t="s">
        <v>99</v>
      </c>
      <c r="B6" s="85"/>
      <c r="C6" s="2" t="s">
        <v>126</v>
      </c>
      <c r="I6" t="s">
        <v>96</v>
      </c>
      <c r="J6" t="s">
        <v>89</v>
      </c>
      <c r="K6" s="3">
        <v>32400</v>
      </c>
      <c r="L6"/>
      <c r="N6" s="1"/>
      <c r="O6"/>
      <c r="Q6" s="1"/>
    </row>
    <row r="7" spans="1:17" x14ac:dyDescent="0.15">
      <c r="A7" s="2" t="s">
        <v>100</v>
      </c>
      <c r="B7" s="85"/>
      <c r="I7" t="s">
        <v>96</v>
      </c>
      <c r="J7" t="s">
        <v>74</v>
      </c>
      <c r="K7" s="3">
        <v>43200</v>
      </c>
      <c r="L7"/>
      <c r="N7" s="1"/>
      <c r="O7"/>
      <c r="Q7" s="1"/>
    </row>
    <row r="8" spans="1:17" x14ac:dyDescent="0.15">
      <c r="A8" s="2" t="s">
        <v>101</v>
      </c>
      <c r="B8" s="85"/>
      <c r="I8" t="s">
        <v>96</v>
      </c>
      <c r="J8" t="s">
        <v>91</v>
      </c>
      <c r="K8" s="3">
        <v>73500</v>
      </c>
      <c r="L8"/>
      <c r="N8" s="1"/>
      <c r="O8"/>
      <c r="Q8" s="1"/>
    </row>
    <row r="9" spans="1:17" x14ac:dyDescent="0.15">
      <c r="B9" s="85"/>
      <c r="I9" t="s">
        <v>97</v>
      </c>
      <c r="J9" t="s">
        <v>89</v>
      </c>
      <c r="K9" s="3">
        <v>14100</v>
      </c>
      <c r="L9"/>
      <c r="N9" s="1"/>
      <c r="O9"/>
      <c r="Q9" s="1"/>
    </row>
    <row r="10" spans="1:17" x14ac:dyDescent="0.15">
      <c r="B10" s="85"/>
      <c r="I10" t="s">
        <v>97</v>
      </c>
      <c r="J10" t="s">
        <v>74</v>
      </c>
      <c r="K10" s="3">
        <v>18800</v>
      </c>
      <c r="L10"/>
      <c r="N10" s="1"/>
      <c r="O10"/>
      <c r="Q10" s="1"/>
    </row>
    <row r="11" spans="1:17" x14ac:dyDescent="0.15">
      <c r="B11" s="85"/>
      <c r="I11" t="s">
        <v>97</v>
      </c>
      <c r="J11" t="s">
        <v>91</v>
      </c>
      <c r="K11" s="3">
        <v>31900</v>
      </c>
      <c r="L11"/>
      <c r="N11" s="1"/>
      <c r="O11"/>
      <c r="Q11" s="1"/>
    </row>
    <row r="12" spans="1:17" x14ac:dyDescent="0.15">
      <c r="B12" s="85"/>
      <c r="I12" t="s">
        <v>98</v>
      </c>
      <c r="J12" t="s">
        <v>89</v>
      </c>
      <c r="K12" s="3">
        <v>8700</v>
      </c>
      <c r="L12"/>
      <c r="N12" s="1"/>
      <c r="O12"/>
      <c r="Q12" s="1"/>
    </row>
    <row r="13" spans="1:17" x14ac:dyDescent="0.15">
      <c r="A13" t="s">
        <v>108</v>
      </c>
      <c r="B13" s="85"/>
      <c r="C13" t="s">
        <v>117</v>
      </c>
      <c r="I13" t="s">
        <v>98</v>
      </c>
      <c r="J13" t="s">
        <v>74</v>
      </c>
      <c r="K13" s="3">
        <v>11600</v>
      </c>
      <c r="L13"/>
      <c r="N13" s="1"/>
      <c r="O13"/>
      <c r="Q13" s="1"/>
    </row>
    <row r="14" spans="1:17" x14ac:dyDescent="0.15">
      <c r="A14" s="78">
        <v>0.1</v>
      </c>
      <c r="B14" s="86"/>
      <c r="C14" s="2" t="s">
        <v>118</v>
      </c>
      <c r="I14" t="s">
        <v>98</v>
      </c>
      <c r="J14" t="s">
        <v>91</v>
      </c>
      <c r="K14" s="3">
        <v>19600</v>
      </c>
      <c r="L14"/>
      <c r="N14" s="1"/>
      <c r="O14"/>
      <c r="Q14" s="1"/>
    </row>
    <row r="15" spans="1:17" x14ac:dyDescent="0.15">
      <c r="B15" s="85"/>
      <c r="C15" s="2" t="s">
        <v>119</v>
      </c>
      <c r="I15" t="s">
        <v>99</v>
      </c>
      <c r="J15" t="s">
        <v>89</v>
      </c>
      <c r="K15" s="3">
        <v>4400</v>
      </c>
      <c r="L15"/>
      <c r="N15" s="1"/>
      <c r="O15"/>
      <c r="Q15" s="1"/>
    </row>
    <row r="16" spans="1:17" x14ac:dyDescent="0.15">
      <c r="A16" t="s">
        <v>115</v>
      </c>
      <c r="B16" s="85"/>
      <c r="C16" s="2" t="s">
        <v>120</v>
      </c>
      <c r="I16" t="s">
        <v>99</v>
      </c>
      <c r="J16" t="s">
        <v>74</v>
      </c>
      <c r="K16" s="3">
        <v>5800</v>
      </c>
      <c r="L16"/>
      <c r="N16" s="1"/>
      <c r="O16"/>
      <c r="Q16" s="1"/>
    </row>
    <row r="17" spans="1:17" x14ac:dyDescent="0.15">
      <c r="A17" s="2" t="s">
        <v>133</v>
      </c>
      <c r="B17" s="85"/>
      <c r="I17" t="s">
        <v>99</v>
      </c>
      <c r="J17" t="s">
        <v>91</v>
      </c>
      <c r="K17" s="3">
        <v>9800</v>
      </c>
      <c r="L17"/>
      <c r="N17" s="1"/>
      <c r="O17"/>
      <c r="Q17" s="1"/>
    </row>
    <row r="18" spans="1:17" x14ac:dyDescent="0.15">
      <c r="B18" s="85"/>
      <c r="I18" t="s">
        <v>100</v>
      </c>
      <c r="J18" t="s">
        <v>89</v>
      </c>
      <c r="K18" s="3">
        <v>14100</v>
      </c>
      <c r="L18"/>
      <c r="N18" s="1"/>
      <c r="O18"/>
      <c r="Q18" s="1"/>
    </row>
    <row r="19" spans="1:17" x14ac:dyDescent="0.15">
      <c r="B19" s="85"/>
      <c r="I19" t="s">
        <v>100</v>
      </c>
      <c r="J19" t="s">
        <v>74</v>
      </c>
      <c r="K19" s="3">
        <v>18800</v>
      </c>
      <c r="L19"/>
      <c r="N19" s="1"/>
      <c r="O19"/>
      <c r="Q19" s="1"/>
    </row>
    <row r="20" spans="1:17" x14ac:dyDescent="0.15">
      <c r="B20" s="85"/>
      <c r="I20" t="s">
        <v>100</v>
      </c>
      <c r="J20" t="s">
        <v>91</v>
      </c>
      <c r="K20" s="3">
        <v>31900</v>
      </c>
      <c r="L20"/>
      <c r="N20" s="1"/>
      <c r="O20"/>
      <c r="Q20" s="1"/>
    </row>
    <row r="21" spans="1:17" x14ac:dyDescent="0.15">
      <c r="I21" t="s">
        <v>101</v>
      </c>
      <c r="J21" t="s">
        <v>89</v>
      </c>
      <c r="K21" s="3">
        <v>8700</v>
      </c>
      <c r="L21"/>
      <c r="N21" s="1"/>
      <c r="O21"/>
      <c r="Q21" s="1"/>
    </row>
    <row r="22" spans="1:17" x14ac:dyDescent="0.15">
      <c r="I22" t="s">
        <v>101</v>
      </c>
      <c r="J22" t="s">
        <v>74</v>
      </c>
      <c r="K22" s="3">
        <v>11600</v>
      </c>
      <c r="L22"/>
      <c r="N22" s="1"/>
      <c r="O22"/>
      <c r="Q22" s="1"/>
    </row>
    <row r="23" spans="1:17" x14ac:dyDescent="0.15">
      <c r="I23" t="s">
        <v>101</v>
      </c>
      <c r="J23" t="s">
        <v>91</v>
      </c>
      <c r="K23" s="3">
        <v>19600</v>
      </c>
      <c r="L23"/>
      <c r="N23" s="1"/>
      <c r="O23"/>
      <c r="Q23" s="1"/>
    </row>
    <row r="24" spans="1:17" x14ac:dyDescent="0.15">
      <c r="I24"/>
      <c r="K24" s="1"/>
      <c r="L24"/>
      <c r="N24" s="1"/>
      <c r="O24"/>
      <c r="Q24" s="1"/>
    </row>
    <row r="25" spans="1:17" x14ac:dyDescent="0.15">
      <c r="I25"/>
      <c r="J25" s="1"/>
      <c r="L25"/>
      <c r="M25" s="1"/>
      <c r="O25"/>
      <c r="P25" s="1"/>
    </row>
    <row r="26" spans="1:17" x14ac:dyDescent="0.15">
      <c r="I26"/>
      <c r="J26" s="1"/>
      <c r="L26"/>
      <c r="M26" s="1"/>
      <c r="O26"/>
      <c r="P26" s="1"/>
    </row>
    <row r="27" spans="1:17" x14ac:dyDescent="0.15">
      <c r="A27" t="s">
        <v>111</v>
      </c>
    </row>
    <row r="28" spans="1:17" x14ac:dyDescent="0.15">
      <c r="A28" s="83"/>
      <c r="B28" s="77" t="s">
        <v>112</v>
      </c>
      <c r="C28" s="77" t="s">
        <v>113</v>
      </c>
      <c r="D28" s="77" t="s">
        <v>114</v>
      </c>
      <c r="I28" s="79"/>
      <c r="L28" s="79"/>
      <c r="O28" s="79"/>
    </row>
    <row r="29" spans="1:17" x14ac:dyDescent="0.15">
      <c r="A29" s="171" t="s">
        <v>19</v>
      </c>
      <c r="B29" s="77">
        <v>1</v>
      </c>
      <c r="C29" s="80" t="str">
        <f>IF('見積書発行依頼書（入力画面）'!G5="","",'見積書発行依頼書（入力画面）'!G5&amp;"　　"&amp;'見積書発行依頼書（入力画面）'!V3)</f>
        <v/>
      </c>
      <c r="D29" s="82" t="str">
        <f>'見積書発行依頼書（入力画面）'!R11</f>
        <v/>
      </c>
      <c r="F29" s="1"/>
      <c r="I29"/>
      <c r="L29"/>
      <c r="O29"/>
    </row>
    <row r="30" spans="1:17" x14ac:dyDescent="0.15">
      <c r="A30" s="171"/>
      <c r="B30" s="77" t="str">
        <f>IF(C30&lt;&gt;"",MAX(B29:B29)+1,"")</f>
        <v/>
      </c>
      <c r="C30" s="84" t="str">
        <f>IF('見積書発行依頼書（入力画面）'!P12="","","マイク　"&amp;'見積書発行依頼書（入力画面）'!P12&amp;"　本")</f>
        <v/>
      </c>
      <c r="D30" s="82" t="str">
        <f>'見積書発行依頼書（入力画面）'!R12</f>
        <v/>
      </c>
      <c r="F30" s="1"/>
      <c r="I30"/>
      <c r="L30"/>
      <c r="O30"/>
    </row>
    <row r="31" spans="1:17" x14ac:dyDescent="0.15">
      <c r="A31" s="171"/>
      <c r="B31" s="77" t="str">
        <f>IF(C31&lt;&gt;"",MAX(B29:B30)+1,"")</f>
        <v/>
      </c>
      <c r="C31" s="84" t="str">
        <f>IF('見積書発行依頼書（入力画面）'!P13="","","ホワイトボード　"&amp;'見積書発行依頼書（入力画面）'!P13&amp;"　台")</f>
        <v/>
      </c>
      <c r="D31" s="82" t="str">
        <f>'見積書発行依頼書（入力画面）'!R13</f>
        <v/>
      </c>
      <c r="F31" s="1"/>
      <c r="I31"/>
      <c r="L31"/>
      <c r="O31"/>
    </row>
    <row r="32" spans="1:17" x14ac:dyDescent="0.15">
      <c r="A32" s="171"/>
      <c r="B32" s="77" t="str">
        <f>IF(C32&lt;&gt;"",MAX(B29:B31)+1,"")</f>
        <v/>
      </c>
      <c r="C32" s="84" t="str">
        <f>IF('見積書発行依頼書（入力画面）'!P14="","","自立式スクリーン　"&amp;'見積書発行依頼書（入力画面）'!P14&amp;"　台")</f>
        <v/>
      </c>
      <c r="D32" s="82" t="str">
        <f>'見積書発行依頼書（入力画面）'!R14</f>
        <v/>
      </c>
      <c r="F32" s="1"/>
      <c r="I32"/>
      <c r="L32"/>
      <c r="O32"/>
    </row>
    <row r="33" spans="1:15" x14ac:dyDescent="0.15">
      <c r="A33" s="128" t="s">
        <v>23</v>
      </c>
      <c r="B33" s="77" t="str">
        <f>IF(C33&lt;&gt;"",MAX(B29:B32)+1,"")</f>
        <v/>
      </c>
      <c r="C33" s="81" t="str">
        <f>IF('見積書発行依頼書（入力画面）'!M5="","",'見積書発行依頼書（入力画面）'!M5&amp;"　　"&amp;'見積書発行依頼書（入力画面）'!V3)</f>
        <v/>
      </c>
      <c r="D33" s="82" t="str">
        <f>'見積書発行依頼書（入力画面）'!R15</f>
        <v/>
      </c>
      <c r="F33" s="1"/>
      <c r="I33"/>
      <c r="L33"/>
      <c r="O33"/>
    </row>
    <row r="34" spans="1:15" x14ac:dyDescent="0.15">
      <c r="A34" s="131"/>
      <c r="B34" s="77" t="str">
        <f>IF(C34&lt;&gt;"",MAX(B29:B33)+1,"")</f>
        <v/>
      </c>
      <c r="C34" s="84" t="str">
        <f>IF('見積書発行依頼書（入力画面）'!P16="","","マイク　"&amp;'見積書発行依頼書（入力画面）'!P16&amp;"　本")</f>
        <v/>
      </c>
      <c r="D34" s="82" t="str">
        <f>'見積書発行依頼書（入力画面）'!R16</f>
        <v/>
      </c>
      <c r="F34" s="1"/>
      <c r="I34"/>
      <c r="L34"/>
      <c r="O34"/>
    </row>
    <row r="35" spans="1:15" x14ac:dyDescent="0.15">
      <c r="A35" s="131"/>
      <c r="B35" s="77" t="str">
        <f>IF(C35&lt;&gt;"",MAX(B29:B34)+1,"")</f>
        <v/>
      </c>
      <c r="C35" s="84" t="str">
        <f>IF('見積書発行依頼書（入力画面）'!P17="","","ホワイトボード　"&amp;'見積書発行依頼書（入力画面）'!P17&amp;"　台")</f>
        <v/>
      </c>
      <c r="D35" s="82" t="str">
        <f>'見積書発行依頼書（入力画面）'!R17</f>
        <v/>
      </c>
      <c r="F35" s="1"/>
      <c r="I35"/>
      <c r="L35"/>
      <c r="O35"/>
    </row>
    <row r="36" spans="1:15" x14ac:dyDescent="0.15">
      <c r="A36" s="133"/>
      <c r="B36" s="77" t="str">
        <f>IF(C36&lt;&gt;"",MAX(B29:B35)+1,"")</f>
        <v/>
      </c>
      <c r="C36" s="84" t="str">
        <f>IF('見積書発行依頼書（入力画面）'!P18="","","自立式スクリーン　"&amp;'見積書発行依頼書（入力画面）'!P18&amp;"　台")</f>
        <v/>
      </c>
      <c r="D36" s="82" t="str">
        <f>'見積書発行依頼書（入力画面）'!R18</f>
        <v/>
      </c>
      <c r="F36" s="1"/>
      <c r="I36"/>
      <c r="L36"/>
      <c r="O36"/>
    </row>
    <row r="37" spans="1:15" x14ac:dyDescent="0.15">
      <c r="A37" s="128" t="s">
        <v>24</v>
      </c>
      <c r="B37" s="77" t="str">
        <f>IF(C37&lt;&gt;"",MAX(B29:B36)+1,"")</f>
        <v/>
      </c>
      <c r="C37" s="81" t="str">
        <f>IF('見積書発行依頼書（入力画面）'!S5="","",'見積書発行依頼書（入力画面）'!S5&amp;"　　"&amp;'見積書発行依頼書（入力画面）'!V3)</f>
        <v/>
      </c>
      <c r="D37" s="82" t="str">
        <f>'見積書発行依頼書（入力画面）'!R19</f>
        <v/>
      </c>
      <c r="F37" s="1"/>
      <c r="I37"/>
      <c r="L37"/>
      <c r="O37"/>
    </row>
    <row r="38" spans="1:15" x14ac:dyDescent="0.15">
      <c r="A38" s="131"/>
      <c r="B38" s="77" t="str">
        <f>IF(C38&lt;&gt;"",MAX(B29:B37)+1,"")</f>
        <v/>
      </c>
      <c r="C38" s="84" t="str">
        <f>IF('見積書発行依頼書（入力画面）'!P20="","","マイク　"&amp;'見積書発行依頼書（入力画面）'!P20&amp;"　本")</f>
        <v/>
      </c>
      <c r="D38" s="82" t="str">
        <f>'見積書発行依頼書（入力画面）'!R20</f>
        <v/>
      </c>
      <c r="F38" s="1"/>
      <c r="I38"/>
      <c r="L38"/>
      <c r="O38"/>
    </row>
    <row r="39" spans="1:15" x14ac:dyDescent="0.15">
      <c r="A39" s="131"/>
      <c r="B39" s="77" t="str">
        <f>IF(C39&lt;&gt;"",MAX(B29:B38)+1,"")</f>
        <v/>
      </c>
      <c r="C39" s="84" t="str">
        <f>IF('見積書発行依頼書（入力画面）'!P21="","","ホワイトボード　"&amp;'見積書発行依頼書（入力画面）'!P21&amp;"　台")</f>
        <v/>
      </c>
      <c r="D39" s="82" t="str">
        <f>'見積書発行依頼書（入力画面）'!R21</f>
        <v/>
      </c>
      <c r="F39" s="1"/>
      <c r="I39"/>
      <c r="L39"/>
      <c r="O39"/>
    </row>
    <row r="40" spans="1:15" x14ac:dyDescent="0.15">
      <c r="A40" s="133"/>
      <c r="B40" s="77" t="str">
        <f>IF(C40&lt;&gt;"",MAX(B29:B39)+1,"")</f>
        <v/>
      </c>
      <c r="C40" s="84" t="str">
        <f>IF('見積書発行依頼書（入力画面）'!P22="","","自立式スクリーン　"&amp;'見積書発行依頼書（入力画面）'!P22&amp;"　台")</f>
        <v/>
      </c>
      <c r="D40" s="82" t="str">
        <f>'見積書発行依頼書（入力画面）'!R22</f>
        <v/>
      </c>
      <c r="F40" s="1"/>
      <c r="I40"/>
      <c r="L40"/>
      <c r="O40"/>
    </row>
    <row r="42" spans="1:15" x14ac:dyDescent="0.15">
      <c r="A42" t="s">
        <v>116</v>
      </c>
    </row>
    <row r="43" spans="1:15" x14ac:dyDescent="0.15">
      <c r="A43">
        <v>1</v>
      </c>
      <c r="B43" s="419" t="str">
        <f t="shared" ref="B43:B56" si="0">IF(ISERROR(VLOOKUP(A43,$B$29:$D$40,2,FALSE)),"",VLOOKUP(A43,$B$29:$D$40,2,FALSE))</f>
        <v/>
      </c>
      <c r="C43" s="419"/>
      <c r="D43" s="79" t="str">
        <f t="shared" ref="D43:D56" si="1">IF(ISERROR(VLOOKUP(A43,$B$29:$D$40,3,FALSE)),"",VLOOKUP(A43,$B$29:$D$40,3,FALSE))</f>
        <v/>
      </c>
    </row>
    <row r="44" spans="1:15" x14ac:dyDescent="0.15">
      <c r="A44">
        <v>2</v>
      </c>
      <c r="B44" s="419" t="str">
        <f t="shared" si="0"/>
        <v/>
      </c>
      <c r="C44" s="419"/>
      <c r="D44" s="79" t="str">
        <f t="shared" si="1"/>
        <v/>
      </c>
    </row>
    <row r="45" spans="1:15" x14ac:dyDescent="0.15">
      <c r="A45">
        <v>3</v>
      </c>
      <c r="B45" s="419" t="str">
        <f t="shared" si="0"/>
        <v/>
      </c>
      <c r="C45" s="419"/>
      <c r="D45" s="79" t="str">
        <f t="shared" si="1"/>
        <v/>
      </c>
    </row>
    <row r="46" spans="1:15" x14ac:dyDescent="0.15">
      <c r="A46">
        <v>4</v>
      </c>
      <c r="B46" s="419" t="str">
        <f t="shared" si="0"/>
        <v/>
      </c>
      <c r="C46" s="419"/>
      <c r="D46" s="79" t="str">
        <f t="shared" si="1"/>
        <v/>
      </c>
    </row>
    <row r="47" spans="1:15" x14ac:dyDescent="0.15">
      <c r="A47">
        <v>5</v>
      </c>
      <c r="B47" s="419" t="str">
        <f t="shared" si="0"/>
        <v/>
      </c>
      <c r="C47" s="419"/>
      <c r="D47" s="79" t="str">
        <f t="shared" si="1"/>
        <v/>
      </c>
    </row>
    <row r="48" spans="1:15" x14ac:dyDescent="0.15">
      <c r="A48">
        <v>6</v>
      </c>
      <c r="B48" s="419" t="str">
        <f t="shared" si="0"/>
        <v/>
      </c>
      <c r="C48" s="419"/>
      <c r="D48" s="79" t="str">
        <f t="shared" si="1"/>
        <v/>
      </c>
    </row>
    <row r="49" spans="1:4" x14ac:dyDescent="0.15">
      <c r="A49">
        <v>7</v>
      </c>
      <c r="B49" s="419" t="str">
        <f t="shared" si="0"/>
        <v/>
      </c>
      <c r="C49" s="419"/>
      <c r="D49" s="79" t="str">
        <f t="shared" si="1"/>
        <v/>
      </c>
    </row>
    <row r="50" spans="1:4" x14ac:dyDescent="0.15">
      <c r="A50">
        <v>8</v>
      </c>
      <c r="B50" s="419" t="str">
        <f t="shared" si="0"/>
        <v/>
      </c>
      <c r="C50" s="419"/>
      <c r="D50" s="79" t="str">
        <f t="shared" si="1"/>
        <v/>
      </c>
    </row>
    <row r="51" spans="1:4" x14ac:dyDescent="0.15">
      <c r="A51">
        <v>9</v>
      </c>
      <c r="B51" s="419" t="str">
        <f t="shared" si="0"/>
        <v/>
      </c>
      <c r="C51" s="419"/>
      <c r="D51" s="79" t="str">
        <f t="shared" si="1"/>
        <v/>
      </c>
    </row>
    <row r="52" spans="1:4" x14ac:dyDescent="0.15">
      <c r="A52">
        <v>10</v>
      </c>
      <c r="B52" s="419" t="str">
        <f t="shared" si="0"/>
        <v/>
      </c>
      <c r="C52" s="419"/>
      <c r="D52" s="79" t="str">
        <f t="shared" si="1"/>
        <v/>
      </c>
    </row>
    <row r="53" spans="1:4" x14ac:dyDescent="0.15">
      <c r="A53">
        <v>11</v>
      </c>
      <c r="B53" s="419" t="str">
        <f t="shared" si="0"/>
        <v/>
      </c>
      <c r="C53" s="419"/>
      <c r="D53" s="79" t="str">
        <f t="shared" si="1"/>
        <v/>
      </c>
    </row>
    <row r="54" spans="1:4" x14ac:dyDescent="0.15">
      <c r="A54">
        <v>12</v>
      </c>
      <c r="B54" s="419" t="str">
        <f t="shared" si="0"/>
        <v/>
      </c>
      <c r="C54" s="419"/>
      <c r="D54" s="79" t="str">
        <f t="shared" si="1"/>
        <v/>
      </c>
    </row>
    <row r="55" spans="1:4" x14ac:dyDescent="0.15">
      <c r="A55">
        <v>13</v>
      </c>
      <c r="B55" s="419" t="str">
        <f t="shared" si="0"/>
        <v/>
      </c>
      <c r="C55" s="419"/>
      <c r="D55" s="79" t="str">
        <f t="shared" si="1"/>
        <v/>
      </c>
    </row>
    <row r="56" spans="1:4" x14ac:dyDescent="0.15">
      <c r="A56">
        <v>14</v>
      </c>
      <c r="B56" s="419" t="str">
        <f t="shared" si="0"/>
        <v/>
      </c>
      <c r="C56" s="419"/>
      <c r="D56" s="79" t="str">
        <f t="shared" si="1"/>
        <v/>
      </c>
    </row>
  </sheetData>
  <mergeCells count="17">
    <mergeCell ref="B52:C52"/>
    <mergeCell ref="B53:C53"/>
    <mergeCell ref="B54:C54"/>
    <mergeCell ref="B55:C55"/>
    <mergeCell ref="B56:C56"/>
    <mergeCell ref="B51:C51"/>
    <mergeCell ref="A29:A32"/>
    <mergeCell ref="A33:A36"/>
    <mergeCell ref="A37:A40"/>
    <mergeCell ref="B43:C43"/>
    <mergeCell ref="B44:C44"/>
    <mergeCell ref="B45:C45"/>
    <mergeCell ref="B46:C46"/>
    <mergeCell ref="B47:C47"/>
    <mergeCell ref="B48:C48"/>
    <mergeCell ref="B49:C49"/>
    <mergeCell ref="B50:C50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B3720494F29E14A941347FBE0874154" ma:contentTypeVersion="11" ma:contentTypeDescription="新しいドキュメントを作成します。" ma:contentTypeScope="" ma:versionID="8f411bbc7079826d45f8fc5338f3e3ed">
  <xsd:schema xmlns:xsd="http://www.w3.org/2001/XMLSchema" xmlns:xs="http://www.w3.org/2001/XMLSchema" xmlns:p="http://schemas.microsoft.com/office/2006/metadata/properties" xmlns:ns2="a2a8fd50-f13d-41fb-bd65-3478cf140c27" xmlns:ns3="1a186d08-fe0b-42b5-b85a-7609c1c97165" targetNamespace="http://schemas.microsoft.com/office/2006/metadata/properties" ma:root="true" ma:fieldsID="023230688d87a12ee821bf0d9239c048" ns2:_="" ns3:_="">
    <xsd:import namespace="a2a8fd50-f13d-41fb-bd65-3478cf140c27"/>
    <xsd:import namespace="1a186d08-fe0b-42b5-b85a-7609c1c971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6570__x5024_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8fd50-f13d-41fb-bd65-3478cf140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_x6570__x5024_" ma:index="15" nillable="true" ma:displayName="数値" ma:internalName="_x6570__x5024_">
      <xsd:simpleType>
        <xsd:restriction base="dms:Number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86d08-fe0b-42b5-b85a-7609c1c97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70__x5024_ xmlns="a2a8fd50-f13d-41fb-bd65-3478cf140c27" xsi:nil="true"/>
    <SharedWithUsers xmlns="1a186d08-fe0b-42b5-b85a-7609c1c9716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6A5580A-0668-4AEB-8348-74CC7C2CB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8fd50-f13d-41fb-bd65-3478cf140c27"/>
    <ds:schemaRef ds:uri="1a186d08-fe0b-42b5-b85a-7609c1c971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98AE19-5607-4AD2-999F-C8CC3CB06F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8E60EB-3081-4453-9A71-65337A9F5861}">
  <ds:schemaRefs>
    <ds:schemaRef ds:uri="http://purl.org/dc/elements/1.1/"/>
    <ds:schemaRef ds:uri="http://schemas.microsoft.com/office/2006/metadata/properties"/>
    <ds:schemaRef ds:uri="a2a8fd50-f13d-41fb-bd65-3478cf140c2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1a186d08-fe0b-42b5-b85a-7609c1c9716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見積書発行依頼書（入力画面）</vt:lpstr>
      <vt:lpstr>申込書（入力画面）</vt:lpstr>
      <vt:lpstr>申込書（記入例)</vt:lpstr>
      <vt:lpstr>入力規則</vt:lpstr>
      <vt:lpstr>'見積書発行依頼書（入力画面）'!Print_Area</vt:lpstr>
      <vt:lpstr>'申込書（記入例)'!Print_Area</vt:lpstr>
      <vt:lpstr>'申込書（入力画面）'!Print_Area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NISSEKI</dc:creator>
  <cp:keywords/>
  <dc:description/>
  <cp:lastModifiedBy>上地瑞貴</cp:lastModifiedBy>
  <cp:revision/>
  <cp:lastPrinted>2019-04-23T02:20:07Z</cp:lastPrinted>
  <dcterms:created xsi:type="dcterms:W3CDTF">2017-06-06T01:00:51Z</dcterms:created>
  <dcterms:modified xsi:type="dcterms:W3CDTF">2021-04-09T03:36:51Z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0x0101007B3720494F29E14A941347FBE0874154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Order">
    <vt:r8>83797700</vt:r8>
  </property>
</Properties>
</file>