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-nakagawa.ie\Desktop\"/>
    </mc:Choice>
  </mc:AlternateContent>
  <xr:revisionPtr revIDLastSave="0" documentId="13_ncr:1_{21267CAE-F458-4339-91F6-45AC0E83411A}" xr6:coauthVersionLast="47" xr6:coauthVersionMax="47" xr10:uidLastSave="{00000000-0000-0000-0000-000000000000}"/>
  <workbookProtection workbookAlgorithmName="SHA-512" workbookHashValue="d/IJ7H0rR5zMrNs83fqiWVs3Q1+T2FzPHzBgxHtZGi7cPkGBr+RCRMpVVI6ohNgvgPdS+O1hS9qUt6PkSP1LaA==" workbookSaltValue="1pQN1EgIY6vjTU1YHjitbA==" workbookSpinCount="100000" lockStructure="1"/>
  <bookViews>
    <workbookView xWindow="-120" yWindow="-120" windowWidth="24240" windowHeight="13140" tabRatio="752" xr2:uid="{00000000-000D-0000-FFFF-FFFF00000000}"/>
  </bookViews>
  <sheets>
    <sheet name="見積発行依頼書（入力画面）" sheetId="14" r:id="rId1"/>
    <sheet name="使用申込書（入力画面）" sheetId="11" r:id="rId2"/>
    <sheet name="←シート保護（HP掲載時は…）非表示→" sheetId="23" state="hidden" r:id="rId3"/>
    <sheet name="記入例【非表示】" sheetId="25" state="hidden" r:id="rId4"/>
    <sheet name="入力規則【非表示】" sheetId="22" state="hidden" r:id="rId5"/>
  </sheets>
  <definedNames>
    <definedName name="_xlnm.Print_Area" localSheetId="3">記入例【非表示】!$A$1:$AA$53</definedName>
    <definedName name="_xlnm.Print_Area" localSheetId="0">'見積発行依頼書（入力画面）'!$A$1:$Y$88</definedName>
    <definedName name="_xlnm.Print_Area" localSheetId="1">'使用申込書（入力画面）'!$A$1:$AA$53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1" l="1"/>
  <c r="V47" i="11"/>
  <c r="H46" i="11"/>
  <c r="P25" i="14" l="1"/>
  <c r="P20" i="14"/>
  <c r="P15" i="14"/>
  <c r="R15" i="14" s="1"/>
  <c r="D32" i="22" s="1"/>
  <c r="W14" i="11"/>
  <c r="P29" i="11" s="1"/>
  <c r="R29" i="11" s="1"/>
  <c r="W13" i="11"/>
  <c r="Q13" i="11"/>
  <c r="Q14" i="11"/>
  <c r="P24" i="11" s="1"/>
  <c r="R24" i="11" s="1"/>
  <c r="P19" i="11"/>
  <c r="R19" i="11" s="1"/>
  <c r="Q9" i="11"/>
  <c r="Q9" i="25"/>
  <c r="E37" i="25"/>
  <c r="G35" i="25"/>
  <c r="R20" i="25"/>
  <c r="P19" i="25"/>
  <c r="R19" i="25" s="1"/>
  <c r="W14" i="25"/>
  <c r="P29" i="25" s="1"/>
  <c r="R29" i="25" s="1"/>
  <c r="Q14" i="25"/>
  <c r="P24" i="25" s="1"/>
  <c r="R24" i="25" s="1"/>
  <c r="W13" i="25"/>
  <c r="P28" i="25" s="1"/>
  <c r="R28" i="25" s="1"/>
  <c r="P23" i="25"/>
  <c r="R23" i="25" s="1"/>
  <c r="P18" i="25"/>
  <c r="R18" i="25" s="1"/>
  <c r="W12" i="25"/>
  <c r="P27" i="25" s="1"/>
  <c r="R27" i="25" s="1"/>
  <c r="P22" i="25"/>
  <c r="R22" i="25" s="1"/>
  <c r="K12" i="25"/>
  <c r="P17" i="25" s="1"/>
  <c r="R17" i="25" s="1"/>
  <c r="W11" i="25"/>
  <c r="Q11" i="25"/>
  <c r="W10" i="25"/>
  <c r="Q10" i="25"/>
  <c r="W9" i="25"/>
  <c r="P16" i="25"/>
  <c r="R16" i="25" s="1"/>
  <c r="S7" i="25"/>
  <c r="R25" i="25" s="1"/>
  <c r="P20" i="25"/>
  <c r="P15" i="25"/>
  <c r="X3" i="25"/>
  <c r="W3" i="25"/>
  <c r="G3" i="25"/>
  <c r="H48" i="11"/>
  <c r="U46" i="11"/>
  <c r="U48" i="11"/>
  <c r="Q10" i="11"/>
  <c r="Q11" i="11"/>
  <c r="Q12" i="11"/>
  <c r="W9" i="11"/>
  <c r="W10" i="11"/>
  <c r="W11" i="11"/>
  <c r="W12" i="11"/>
  <c r="G7" i="11"/>
  <c r="V3" i="11"/>
  <c r="M7" i="11"/>
  <c r="P20" i="11" s="1"/>
  <c r="S7" i="11"/>
  <c r="P25" i="11" s="1"/>
  <c r="R25" i="14" l="1"/>
  <c r="D42" i="22" s="1"/>
  <c r="C42" i="22"/>
  <c r="R20" i="14"/>
  <c r="D37" i="22" s="1"/>
  <c r="C37" i="22"/>
  <c r="C32" i="22"/>
  <c r="P21" i="25"/>
  <c r="R21" i="25" s="1"/>
  <c r="P26" i="25"/>
  <c r="R26" i="25" s="1"/>
  <c r="P25" i="25"/>
  <c r="R15" i="25"/>
  <c r="G4" i="11"/>
  <c r="P30" i="25" l="1"/>
  <c r="P31" i="25" s="1"/>
  <c r="P32" i="25" s="1"/>
  <c r="G3" i="11"/>
  <c r="H40" i="11" l="1"/>
  <c r="E37" i="11"/>
  <c r="P23" i="14"/>
  <c r="C40" i="22" s="1"/>
  <c r="P18" i="14"/>
  <c r="C35" i="22" s="1"/>
  <c r="P13" i="14"/>
  <c r="C30" i="22" s="1"/>
  <c r="B30" i="22" s="1"/>
  <c r="P22" i="14"/>
  <c r="P17" i="14"/>
  <c r="P15" i="11"/>
  <c r="R15" i="11"/>
  <c r="R22" i="14"/>
  <c r="D39" i="22" s="1"/>
  <c r="R17" i="14"/>
  <c r="D34" i="22" s="1"/>
  <c r="R12" i="14"/>
  <c r="D29" i="22" s="1"/>
  <c r="D46" i="22" s="1"/>
  <c r="T69" i="14" s="1"/>
  <c r="C39" i="22"/>
  <c r="C34" i="22"/>
  <c r="E34" i="14"/>
  <c r="S51" i="14" s="1"/>
  <c r="G3" i="14"/>
  <c r="C29" i="22"/>
  <c r="B46" i="22" s="1"/>
  <c r="C69" i="14" s="1"/>
  <c r="P12" i="14"/>
  <c r="R18" i="14" l="1"/>
  <c r="D35" i="22" s="1"/>
  <c r="R13" i="14"/>
  <c r="D30" i="22" s="1"/>
  <c r="P23" i="11"/>
  <c r="R23" i="11" s="1"/>
  <c r="H42" i="11"/>
  <c r="K37" i="11"/>
  <c r="I37" i="11"/>
  <c r="G37" i="11"/>
  <c r="G35" i="11"/>
  <c r="X3" i="11"/>
  <c r="W3" i="11"/>
  <c r="R3" i="11"/>
  <c r="O3" i="11"/>
  <c r="L3" i="11"/>
  <c r="I3" i="11"/>
  <c r="R25" i="11"/>
  <c r="R20" i="11"/>
  <c r="P28" i="11"/>
  <c r="R28" i="11" s="1"/>
  <c r="P27" i="11"/>
  <c r="R27" i="11" s="1"/>
  <c r="P22" i="11"/>
  <c r="R22" i="11" s="1"/>
  <c r="P21" i="11"/>
  <c r="R21" i="11" s="1"/>
  <c r="P18" i="11"/>
  <c r="R18" i="11" s="1"/>
  <c r="P17" i="11"/>
  <c r="R17" i="11" s="1"/>
  <c r="P26" i="14"/>
  <c r="P24" i="14"/>
  <c r="R23" i="14"/>
  <c r="D40" i="22" s="1"/>
  <c r="P21" i="14"/>
  <c r="P19" i="14"/>
  <c r="P14" i="14"/>
  <c r="C31" i="22" s="1"/>
  <c r="P16" i="14"/>
  <c r="C54" i="14"/>
  <c r="C58" i="14"/>
  <c r="C56" i="14"/>
  <c r="C53" i="14"/>
  <c r="H86" i="14"/>
  <c r="C59" i="14"/>
  <c r="R26" i="14" l="1"/>
  <c r="C43" i="22"/>
  <c r="R21" i="14"/>
  <c r="D38" i="22" s="1"/>
  <c r="C38" i="22"/>
  <c r="R16" i="14"/>
  <c r="D33" i="22" s="1"/>
  <c r="C33" i="22"/>
  <c r="P26" i="11"/>
  <c r="R26" i="11" s="1"/>
  <c r="P16" i="11"/>
  <c r="R16" i="11" s="1"/>
  <c r="R14" i="14"/>
  <c r="D31" i="22" s="1"/>
  <c r="B31" i="22"/>
  <c r="R19" i="14"/>
  <c r="D36" i="22" s="1"/>
  <c r="C36" i="22"/>
  <c r="D43" i="22"/>
  <c r="R24" i="14"/>
  <c r="D41" i="22" s="1"/>
  <c r="C41" i="22"/>
  <c r="B32" i="22" l="1"/>
  <c r="B33" i="22" s="1"/>
  <c r="B34" i="22" s="1"/>
  <c r="P30" i="11"/>
  <c r="P27" i="14"/>
  <c r="B35" i="22" l="1"/>
  <c r="P28" i="14"/>
  <c r="P29" i="14" s="1"/>
  <c r="T83" i="14"/>
  <c r="B36" i="22" l="1"/>
  <c r="B37" i="22" s="1"/>
  <c r="B38" i="22" s="1"/>
  <c r="T84" i="14"/>
  <c r="T85" i="14"/>
  <c r="S64" i="14"/>
  <c r="B39" i="22" l="1"/>
  <c r="P31" i="11"/>
  <c r="P32" i="11" s="1"/>
  <c r="B40" i="22" l="1"/>
  <c r="B41" i="22" l="1"/>
  <c r="B42" i="22" s="1"/>
  <c r="B43" i="22" s="1"/>
  <c r="B47" i="22" l="1"/>
  <c r="C70" i="14" s="1"/>
  <c r="D47" i="22"/>
  <c r="T70" i="14" s="1"/>
  <c r="D48" i="22"/>
  <c r="T71" i="14" s="1"/>
  <c r="B48" i="22"/>
  <c r="C71" i="14" s="1"/>
  <c r="D49" i="22"/>
  <c r="T72" i="14" s="1"/>
  <c r="B50" i="22"/>
  <c r="C73" i="14" s="1"/>
  <c r="B49" i="22"/>
  <c r="C72" i="14" s="1"/>
  <c r="D50" i="22"/>
  <c r="T73" i="14" s="1"/>
  <c r="B51" i="22"/>
  <c r="C74" i="14" s="1"/>
  <c r="D51" i="22"/>
  <c r="T74" i="14" s="1"/>
  <c r="B52" i="22"/>
  <c r="C75" i="14" s="1"/>
  <c r="D52" i="22"/>
  <c r="T75" i="14" s="1"/>
  <c r="B53" i="22"/>
  <c r="C76" i="14" s="1"/>
  <c r="B54" i="22"/>
  <c r="C77" i="14" s="1"/>
  <c r="D53" i="22"/>
  <c r="T76" i="14" s="1"/>
  <c r="D54" i="22"/>
  <c r="T77" i="14" s="1"/>
  <c r="B56" i="22"/>
  <c r="C79" i="14" s="1"/>
  <c r="D56" i="22"/>
  <c r="T79" i="14" s="1"/>
  <c r="B57" i="22"/>
  <c r="C80" i="14" s="1"/>
  <c r="B55" i="22"/>
  <c r="C78" i="14" s="1"/>
  <c r="D55" i="22"/>
  <c r="T78" i="14" s="1"/>
  <c r="B59" i="22"/>
  <c r="C82" i="14" s="1"/>
  <c r="B58" i="22"/>
  <c r="C81" i="14" s="1"/>
  <c r="D57" i="22"/>
  <c r="T80" i="14" s="1"/>
  <c r="D58" i="22"/>
  <c r="T81" i="14" s="1"/>
  <c r="D59" i="22"/>
  <c r="T82" i="14" s="1"/>
</calcChain>
</file>

<file path=xl/sharedStrings.xml><?xml version="1.0" encoding="utf-8"?>
<sst xmlns="http://schemas.openxmlformats.org/spreadsheetml/2006/main" count="435" uniqueCount="146">
  <si>
    <t>大阪赤十字会館会議室使用にかかる見積発行依頼書</t>
    <rPh sb="0" eb="2">
      <t>オオサカ</t>
    </rPh>
    <rPh sb="2" eb="5">
      <t>セキジュウジ</t>
    </rPh>
    <rPh sb="5" eb="7">
      <t>カイカン</t>
    </rPh>
    <rPh sb="7" eb="10">
      <t>カイギシツ</t>
    </rPh>
    <rPh sb="10" eb="12">
      <t>シヨウ</t>
    </rPh>
    <rPh sb="16" eb="18">
      <t>ミツモリ</t>
    </rPh>
    <rPh sb="18" eb="20">
      <t>ハッコウ</t>
    </rPh>
    <rPh sb="20" eb="22">
      <t>イライ</t>
    </rPh>
    <rPh sb="22" eb="23">
      <t>ショ</t>
    </rPh>
    <phoneticPr fontId="1"/>
  </si>
  <si>
    <t>使用日時</t>
    <rPh sb="0" eb="2">
      <t>シヨウ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</si>
  <si>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</si>
  <si>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</si>
  <si>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</si>
  <si>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</si>
  <si>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借用
時間</t>
    <rPh sb="0" eb="2">
      <t>シャクヨウ</t>
    </rPh>
    <rPh sb="3" eb="5">
      <t>ジカン</t>
    </rPh>
    <phoneticPr fontId="1"/>
  </si>
  <si>
    <t>会議・研修名
（予定）</t>
    <rPh sb="0" eb="2">
      <t>カイギ</t>
    </rPh>
    <rPh sb="3" eb="5">
      <t>ケンシュウ</t>
    </rPh>
    <rPh sb="5" eb="6">
      <t>メイ</t>
    </rPh>
    <rPh sb="8" eb="10">
      <t>ヨテイ</t>
    </rPh>
    <phoneticPr fontId="1"/>
  </si>
  <si>
    <t>使用室名</t>
    <rPh sb="0" eb="2">
      <t>シヨウ</t>
    </rPh>
    <rPh sb="2" eb="3">
      <t>シツ</t>
    </rPh>
    <rPh sb="3" eb="4">
      <t>メイ</t>
    </rPh>
    <phoneticPr fontId="1"/>
  </si>
  <si>
    <t>使用
備品
（有償）</t>
    <rPh sb="0" eb="2">
      <t>シヨウ</t>
    </rPh>
    <rPh sb="3" eb="5">
      <t>ビヒン</t>
    </rPh>
    <rPh sb="7" eb="9">
      <t>ユウショウ</t>
    </rPh>
    <phoneticPr fontId="1"/>
  </si>
  <si>
    <t>マイク</t>
    <phoneticPr fontId="1"/>
  </si>
  <si>
    <t>有線</t>
    <rPh sb="0" eb="2">
      <t>ユウセン</t>
    </rPh>
    <phoneticPr fontId="1"/>
  </si>
  <si>
    <t>卓上</t>
    <rPh sb="0" eb="2">
      <t>タクジョウ</t>
    </rPh>
    <phoneticPr fontId="1"/>
  </si>
  <si>
    <t>本</t>
    <rPh sb="0" eb="1">
      <t>ホン</t>
    </rPh>
    <phoneticPr fontId="1"/>
  </si>
  <si>
    <t>スタンド</t>
    <phoneticPr fontId="1"/>
  </si>
  <si>
    <t>ワイヤレス</t>
  </si>
  <si>
    <t>ワイヤレス</t>
    <phoneticPr fontId="1"/>
  </si>
  <si>
    <t>その他</t>
    <rPh sb="2" eb="3">
      <t>タ</t>
    </rPh>
    <phoneticPr fontId="1"/>
  </si>
  <si>
    <t>ホワイトボード</t>
    <phoneticPr fontId="1"/>
  </si>
  <si>
    <t>台</t>
    <rPh sb="0" eb="1">
      <t>ダイ</t>
    </rPh>
    <phoneticPr fontId="1"/>
  </si>
  <si>
    <t>ホワイトボード</t>
  </si>
  <si>
    <t>スクリーン</t>
    <phoneticPr fontId="1"/>
  </si>
  <si>
    <t>スクリーン</t>
  </si>
  <si>
    <t>プロジェクター</t>
    <phoneticPr fontId="1"/>
  </si>
  <si>
    <t>プロジェクター</t>
  </si>
  <si>
    <t>使用料金</t>
    <rPh sb="0" eb="2">
      <t>シヨウ</t>
    </rPh>
    <rPh sb="2" eb="4">
      <t>リョウキン</t>
    </rPh>
    <phoneticPr fontId="1"/>
  </si>
  <si>
    <t>使用室①</t>
    <rPh sb="0" eb="2">
      <t>シヨウ</t>
    </rPh>
    <rPh sb="2" eb="3">
      <t>シツ</t>
    </rPh>
    <phoneticPr fontId="1"/>
  </si>
  <si>
    <t>室料</t>
    <rPh sb="0" eb="2">
      <t>シツリョウ</t>
    </rPh>
    <phoneticPr fontId="1"/>
  </si>
  <si>
    <t>使用室②</t>
    <rPh sb="0" eb="2">
      <t>シヨウ</t>
    </rPh>
    <rPh sb="2" eb="3">
      <t>シツ</t>
    </rPh>
    <phoneticPr fontId="1"/>
  </si>
  <si>
    <t>使用室③</t>
    <rPh sb="0" eb="2">
      <t>シヨウ</t>
    </rPh>
    <rPh sb="2" eb="3">
      <t>シツ</t>
    </rPh>
    <phoneticPr fontId="1"/>
  </si>
  <si>
    <t>小計</t>
    <rPh sb="0" eb="1">
      <t>ショウ</t>
    </rPh>
    <rPh sb="1" eb="2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</si>
  <si>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</si>
  <si>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</si>
  <si>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見積書のあて名</t>
    <rPh sb="0" eb="3">
      <t>ミツモリショ</t>
    </rPh>
    <rPh sb="6" eb="7">
      <t>ナ</t>
    </rPh>
    <phoneticPr fontId="1"/>
  </si>
  <si>
    <t>見積書の受理方法</t>
    <phoneticPr fontId="1"/>
  </si>
  <si>
    <t>　　上記のとおり申込みます。</t>
    <rPh sb="2" eb="4">
      <t>ジョウキ</t>
    </rPh>
    <rPh sb="8" eb="9">
      <t>モウ</t>
    </rPh>
    <rPh sb="9" eb="10">
      <t>コ</t>
    </rPh>
    <phoneticPr fontId="1"/>
  </si>
  <si>
    <t>〒</t>
    <phoneticPr fontId="1"/>
  </si>
  <si>
    <t>住所</t>
    <rPh sb="0" eb="1">
      <t>スミ</t>
    </rPh>
    <rPh sb="1" eb="2">
      <t>ショ</t>
    </rPh>
    <phoneticPr fontId="1"/>
  </si>
  <si>
    <t>社名／団体名</t>
    <rPh sb="0" eb="2">
      <t>シャメイ</t>
    </rPh>
    <rPh sb="3" eb="5">
      <t>ダンタイ</t>
    </rPh>
    <rPh sb="5" eb="6">
      <t>メイ</t>
    </rPh>
    <phoneticPr fontId="1"/>
  </si>
  <si>
    <t>所属</t>
    <rPh sb="0" eb="1">
      <t>ショ</t>
    </rPh>
    <rPh sb="1" eb="2">
      <t>ゾク</t>
    </rPh>
    <phoneticPr fontId="1"/>
  </si>
  <si>
    <t>TEL.</t>
    <phoneticPr fontId="1"/>
  </si>
  <si>
    <t>（内線：</t>
    <rPh sb="1" eb="3">
      <t>ナイセン</t>
    </rPh>
    <phoneticPr fontId="1"/>
  </si>
  <si>
    <t>）</t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</si>
  <si>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</si>
  <si>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t>FAX.</t>
    <phoneticPr fontId="1"/>
  </si>
  <si>
    <t>日本赤十字社大阪府支部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phoneticPr fontId="1"/>
  </si>
  <si>
    <t>送信先</t>
    <rPh sb="0" eb="2">
      <t>ソウシン</t>
    </rPh>
    <rPh sb="2" eb="3">
      <t>サキ</t>
    </rPh>
    <phoneticPr fontId="1"/>
  </si>
  <si>
    <t>　大阪赤十字会館　貸室係</t>
    <rPh sb="1" eb="3">
      <t>オオサカ</t>
    </rPh>
    <rPh sb="3" eb="6">
      <t>セキジュウジ</t>
    </rPh>
    <rPh sb="6" eb="8">
      <t>カイカン</t>
    </rPh>
    <rPh sb="9" eb="11">
      <t>カシシツ</t>
    </rPh>
    <rPh sb="11" eb="12">
      <t>カカリ</t>
    </rPh>
    <phoneticPr fontId="1"/>
  </si>
  <si>
    <t>　メール：kaigisitu@osaka.jrc.or.jp</t>
    <phoneticPr fontId="1"/>
  </si>
  <si>
    <t>(R4.1.1)</t>
    <phoneticPr fontId="1"/>
  </si>
  <si>
    <t>見積書</t>
    <rPh sb="0" eb="3">
      <t>ミツモリショ</t>
    </rPh>
    <phoneticPr fontId="1"/>
  </si>
  <si>
    <t>〒540-0008　</t>
    <phoneticPr fontId="1"/>
  </si>
  <si>
    <t>大阪市中央区大手前2丁目1番7号</t>
  </si>
  <si>
    <t>ＴＥＬ　06-6943-0765</t>
    <phoneticPr fontId="1"/>
  </si>
  <si>
    <t>ＦＡＸ　06-6941-2038</t>
    <phoneticPr fontId="1"/>
  </si>
  <si>
    <t>下記のとおり、お見積申し上げます。</t>
    <rPh sb="0" eb="2">
      <t>カキ</t>
    </rPh>
    <rPh sb="8" eb="10">
      <t>ミツモ</t>
    </rPh>
    <rPh sb="10" eb="11">
      <t>モウ</t>
    </rPh>
    <rPh sb="12" eb="13">
      <t>ア</t>
    </rPh>
    <phoneticPr fontId="1"/>
  </si>
  <si>
    <t>お見積金額</t>
    <rPh sb="1" eb="3">
      <t>ミツモリ</t>
    </rPh>
    <rPh sb="3" eb="5">
      <t>キンガク</t>
    </rPh>
    <phoneticPr fontId="1"/>
  </si>
  <si>
    <t>記</t>
    <rPh sb="0" eb="1">
      <t>キ</t>
    </rPh>
    <phoneticPr fontId="1"/>
  </si>
  <si>
    <t>品　名</t>
    <rPh sb="0" eb="1">
      <t>ヒン</t>
    </rPh>
    <rPh sb="2" eb="3">
      <t>メイ</t>
    </rPh>
    <phoneticPr fontId="1"/>
  </si>
  <si>
    <t>金  額（円）</t>
    <rPh sb="0" eb="1">
      <t>キン</t>
    </rPh>
    <rPh sb="3" eb="4">
      <t>ガク</t>
    </rPh>
    <rPh sb="5" eb="6">
      <t>エン</t>
    </rPh>
    <phoneticPr fontId="1"/>
  </si>
  <si>
    <t>小  計</t>
    <rPh sb="0" eb="1">
      <t>ショウ</t>
    </rPh>
    <rPh sb="3" eb="4">
      <t>ケイ</t>
    </rPh>
    <phoneticPr fontId="1"/>
  </si>
  <si>
    <t>合  計</t>
    <rPh sb="0" eb="1">
      <t>ア</t>
    </rPh>
    <rPh sb="3" eb="4">
      <t>ケイ</t>
    </rPh>
    <phoneticPr fontId="1"/>
  </si>
  <si>
    <t>備考：使用日時：</t>
    <rPh sb="0" eb="2">
      <t>ビコウ</t>
    </rPh>
    <rPh sb="3" eb="5">
      <t>シヨウ</t>
    </rPh>
    <rPh sb="5" eb="7">
      <t>ニチジ</t>
    </rPh>
    <phoneticPr fontId="1"/>
  </si>
  <si>
    <t>人間を救うのは、人間だ。　　Our world. Your move.</t>
    <rPh sb="0" eb="2">
      <t>ニンゲン</t>
    </rPh>
    <rPh sb="3" eb="4">
      <t>スク</t>
    </rPh>
    <rPh sb="8" eb="10">
      <t>ニンゲン</t>
    </rPh>
    <phoneticPr fontId="1"/>
  </si>
  <si>
    <t>大阪赤十字会館会議室使用申込書</t>
    <rPh sb="0" eb="2">
      <t>オオサカ</t>
    </rPh>
    <rPh sb="2" eb="5">
      <t>セキジュウジ</t>
    </rPh>
    <rPh sb="5" eb="7">
      <t>カイカン</t>
    </rPh>
    <rPh sb="7" eb="10">
      <t>カイギシツ</t>
    </rPh>
    <rPh sb="10" eb="12">
      <t>シヨウ</t>
    </rPh>
    <rPh sb="12" eb="15">
      <t>モウシコミショ</t>
    </rPh>
    <phoneticPr fontId="1"/>
  </si>
  <si>
    <t>表示名</t>
    <rPh sb="0" eb="2">
      <t>ヒョウジ</t>
    </rPh>
    <rPh sb="2" eb="3">
      <t>メイ</t>
    </rPh>
    <phoneticPr fontId="1"/>
  </si>
  <si>
    <t>開始時刻</t>
    <rPh sb="0" eb="2">
      <t>カイシ</t>
    </rPh>
    <rPh sb="2" eb="4">
      <t>ジコク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</si>
  <si>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</si>
  <si>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</si>
  <si>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から</t>
    <phoneticPr fontId="1"/>
  </si>
  <si>
    <t>総人数</t>
    <phoneticPr fontId="1"/>
  </si>
  <si>
    <t>人</t>
    <rPh sb="0" eb="1">
      <t>ニン</t>
    </rPh>
    <phoneticPr fontId="1"/>
  </si>
  <si>
    <t>使用目的</t>
    <rPh sb="0" eb="2">
      <t>シヨウ</t>
    </rPh>
    <rPh sb="2" eb="4">
      <t>モクテキ</t>
    </rPh>
    <phoneticPr fontId="1"/>
  </si>
  <si>
    <t>配置</t>
    <rPh sb="0" eb="2">
      <t>ハイチ</t>
    </rPh>
    <phoneticPr fontId="1"/>
  </si>
  <si>
    <t>スクリーン</t>
    <rPh sb="0" eb="1">
      <t>リッシキ</t>
    </rPh>
    <phoneticPr fontId="1"/>
  </si>
  <si>
    <t>自立式スクリーン</t>
    <rPh sb="0" eb="3">
      <t>ジリツシキ</t>
    </rPh>
    <phoneticPr fontId="1"/>
  </si>
  <si>
    <t>↓当支部記入欄</t>
    <rPh sb="1" eb="2">
      <t>トウ</t>
    </rPh>
    <rPh sb="2" eb="4">
      <t>シブ</t>
    </rPh>
    <rPh sb="4" eb="6">
      <t>キニュウ</t>
    </rPh>
    <rPh sb="6" eb="7">
      <t>ラン</t>
    </rPh>
    <phoneticPr fontId="1"/>
  </si>
  <si>
    <t>総務部長</t>
    <rPh sb="0" eb="2">
      <t>ソウム</t>
    </rPh>
    <rPh sb="2" eb="4">
      <t>ブチョウ</t>
    </rPh>
    <phoneticPr fontId="1"/>
  </si>
  <si>
    <t>請求者のあて名</t>
    <rPh sb="0" eb="3">
      <t>セイキュウシャ</t>
    </rPh>
    <rPh sb="6" eb="7">
      <t>ナ</t>
    </rPh>
    <phoneticPr fontId="1"/>
  </si>
  <si>
    <t>課長級</t>
    <rPh sb="0" eb="3">
      <t>カチョウキュウ</t>
    </rPh>
    <phoneticPr fontId="1"/>
  </si>
  <si>
    <t>係長級</t>
    <rPh sb="0" eb="3">
      <t>カカリチョウキュウ</t>
    </rPh>
    <phoneticPr fontId="1"/>
  </si>
  <si>
    <t>主事級</t>
    <rPh sb="0" eb="2">
      <t>シュジ</t>
    </rPh>
    <rPh sb="2" eb="3">
      <t>キュウ</t>
    </rPh>
    <phoneticPr fontId="1"/>
  </si>
  <si>
    <t>使用責任者名</t>
    <rPh sb="0" eb="2">
      <t>シヨウ</t>
    </rPh>
    <rPh sb="2" eb="4">
      <t>セキニン</t>
    </rPh>
    <rPh sb="4" eb="5">
      <t>シャ</t>
    </rPh>
    <rPh sb="5" eb="6">
      <t>メイ</t>
    </rPh>
    <phoneticPr fontId="1"/>
  </si>
  <si>
    <t>（役職）</t>
    <rPh sb="1" eb="3">
      <t>ヤクショク</t>
    </rPh>
    <phoneticPr fontId="1"/>
  </si>
  <si>
    <t>所属</t>
    <rPh sb="0" eb="2">
      <t>ショゾク</t>
    </rPh>
    <phoneticPr fontId="1"/>
  </si>
  <si>
    <t>担当者受付</t>
    <rPh sb="0" eb="3">
      <t>タントウシャ</t>
    </rPh>
    <rPh sb="3" eb="5">
      <t>ウケツケ</t>
    </rPh>
    <phoneticPr fontId="1"/>
  </si>
  <si>
    <t>金</t>
  </si>
  <si>
    <t>13時～17時</t>
    <rPh sb="2" eb="3">
      <t>ジ</t>
    </rPh>
    <rPh sb="6" eb="7">
      <t>ジ</t>
    </rPh>
    <phoneticPr fontId="8"/>
  </si>
  <si>
    <t>日本赤十字社　総務担当者会議</t>
    <rPh sb="0" eb="2">
      <t>ニホン</t>
    </rPh>
    <rPh sb="2" eb="5">
      <t>セキジュウジ</t>
    </rPh>
    <rPh sb="5" eb="6">
      <t>シャ</t>
    </rPh>
    <rPh sb="7" eb="9">
      <t>ソウム</t>
    </rPh>
    <rPh sb="9" eb="11">
      <t>タントウ</t>
    </rPh>
    <rPh sb="12" eb="14">
      <t>カイギ</t>
    </rPh>
    <phoneticPr fontId="1"/>
  </si>
  <si>
    <t>00</t>
    <phoneticPr fontId="1"/>
  </si>
  <si>
    <t>会議</t>
    <rPh sb="0" eb="2">
      <t>カイギ</t>
    </rPh>
    <phoneticPr fontId="1"/>
  </si>
  <si>
    <t>301会議室</t>
  </si>
  <si>
    <t>304会議室</t>
  </si>
  <si>
    <t>教室型</t>
    <rPh sb="0" eb="3">
      <t>キョウシツガタ</t>
    </rPh>
    <phoneticPr fontId="1"/>
  </si>
  <si>
    <t>ロ型</t>
    <rPh sb="1" eb="2">
      <t>ガタ</t>
    </rPh>
    <phoneticPr fontId="1"/>
  </si>
  <si>
    <t>使用備品
（有償）</t>
    <rPh sb="0" eb="2">
      <t>シヨウ</t>
    </rPh>
    <rPh sb="2" eb="4">
      <t>ビヒン</t>
    </rPh>
    <rPh sb="6" eb="8">
      <t>ユウショウ</t>
    </rPh>
    <phoneticPr fontId="1"/>
  </si>
  <si>
    <t>540-0008</t>
    <phoneticPr fontId="1"/>
  </si>
  <si>
    <t>大阪市中央区大手前２丁目１番７号</t>
    <rPh sb="0" eb="3">
      <t>オオサカシ</t>
    </rPh>
    <rPh sb="3" eb="6">
      <t>チュウオウク</t>
    </rPh>
    <rPh sb="6" eb="8">
      <t>オオテ</t>
    </rPh>
    <rPh sb="8" eb="9">
      <t>マエ</t>
    </rPh>
    <rPh sb="10" eb="12">
      <t>チョウメ</t>
    </rPh>
    <rPh sb="13" eb="14">
      <t>バン</t>
    </rPh>
    <rPh sb="15" eb="16">
      <t>ゴウ</t>
    </rPh>
    <phoneticPr fontId="1"/>
  </si>
  <si>
    <t>●●　●●</t>
    <phoneticPr fontId="1"/>
  </si>
  <si>
    <t>総務部　総務課</t>
    <rPh sb="0" eb="2">
      <t>ソウム</t>
    </rPh>
    <rPh sb="2" eb="3">
      <t>ブ</t>
    </rPh>
    <rPh sb="4" eb="7">
      <t>ソウムカ</t>
    </rPh>
    <phoneticPr fontId="1"/>
  </si>
  <si>
    <t>06-6943-0765</t>
    <phoneticPr fontId="1"/>
  </si>
  <si>
    <t>▲▲　▲▲</t>
    <phoneticPr fontId="1"/>
  </si>
  <si>
    <t>06-6941-2038</t>
    <phoneticPr fontId="1"/>
  </si>
  <si>
    <t>部屋名リスト</t>
    <rPh sb="0" eb="2">
      <t>ヘヤ</t>
    </rPh>
    <rPh sb="2" eb="3">
      <t>メイ</t>
    </rPh>
    <phoneticPr fontId="1"/>
  </si>
  <si>
    <t>曜日リスト</t>
    <rPh sb="0" eb="2">
      <t>ヨウビ</t>
    </rPh>
    <phoneticPr fontId="1"/>
  </si>
  <si>
    <t>利用時間リスト</t>
    <rPh sb="0" eb="2">
      <t>リヨウ</t>
    </rPh>
    <rPh sb="2" eb="4">
      <t>ジカン</t>
    </rPh>
    <phoneticPr fontId="1"/>
  </si>
  <si>
    <t>配置リスト</t>
    <rPh sb="0" eb="2">
      <t>ハイチ</t>
    </rPh>
    <phoneticPr fontId="1"/>
  </si>
  <si>
    <t>ホワイトボード・スクリーン</t>
    <phoneticPr fontId="1"/>
  </si>
  <si>
    <t>101会議室</t>
  </si>
  <si>
    <t>月</t>
    <rPh sb="0" eb="1">
      <t>ゲツ</t>
    </rPh>
    <phoneticPr fontId="1"/>
  </si>
  <si>
    <t>9時～12時</t>
    <rPh sb="1" eb="2">
      <t>ジ</t>
    </rPh>
    <rPh sb="5" eb="6">
      <t>ジ</t>
    </rPh>
    <phoneticPr fontId="8"/>
  </si>
  <si>
    <t>部屋名</t>
    <rPh sb="0" eb="2">
      <t>ヘヤ</t>
    </rPh>
    <rPh sb="2" eb="3">
      <t>メイ</t>
    </rPh>
    <phoneticPr fontId="1"/>
  </si>
  <si>
    <t>時間</t>
    <rPh sb="0" eb="2">
      <t>ジカン</t>
    </rPh>
    <phoneticPr fontId="1"/>
  </si>
  <si>
    <t>1本目単価</t>
    <rPh sb="1" eb="2">
      <t>ホン</t>
    </rPh>
    <rPh sb="2" eb="3">
      <t>メ</t>
    </rPh>
    <rPh sb="3" eb="5">
      <t>タンカ</t>
    </rPh>
    <phoneticPr fontId="1"/>
  </si>
  <si>
    <t>１台単価</t>
    <rPh sb="1" eb="2">
      <t>ダイ</t>
    </rPh>
    <rPh sb="2" eb="4">
      <t>タンカ</t>
    </rPh>
    <phoneticPr fontId="1"/>
  </si>
  <si>
    <t>301会議室</t>
    <phoneticPr fontId="1"/>
  </si>
  <si>
    <t>火</t>
  </si>
  <si>
    <t>2本目以降単価</t>
    <rPh sb="1" eb="2">
      <t>ホン</t>
    </rPh>
    <rPh sb="2" eb="3">
      <t>メ</t>
    </rPh>
    <rPh sb="3" eb="5">
      <t>イコウ</t>
    </rPh>
    <rPh sb="5" eb="7">
      <t>タンカ</t>
    </rPh>
    <phoneticPr fontId="1"/>
  </si>
  <si>
    <t>302会議室</t>
    <phoneticPr fontId="1"/>
  </si>
  <si>
    <t>水</t>
  </si>
  <si>
    <t>9時～17時</t>
    <rPh sb="1" eb="2">
      <t>ジ</t>
    </rPh>
    <rPh sb="5" eb="6">
      <t>ジ</t>
    </rPh>
    <phoneticPr fontId="8"/>
  </si>
  <si>
    <t>コ型</t>
    <rPh sb="1" eb="2">
      <t>ガタ</t>
    </rPh>
    <phoneticPr fontId="1"/>
  </si>
  <si>
    <t>303会議室</t>
    <phoneticPr fontId="1"/>
  </si>
  <si>
    <t>木</t>
  </si>
  <si>
    <t>ロ型＋教室型</t>
    <rPh sb="1" eb="2">
      <t>ガタ</t>
    </rPh>
    <rPh sb="3" eb="5">
      <t>キョウシツ</t>
    </rPh>
    <rPh sb="5" eb="6">
      <t>ガタ</t>
    </rPh>
    <phoneticPr fontId="1"/>
  </si>
  <si>
    <t>304会議室</t>
    <phoneticPr fontId="1"/>
  </si>
  <si>
    <t>コ型＋教室型</t>
    <rPh sb="1" eb="2">
      <t>ガタ</t>
    </rPh>
    <rPh sb="3" eb="5">
      <t>キョウシツ</t>
    </rPh>
    <rPh sb="5" eb="6">
      <t>ガタ</t>
    </rPh>
    <phoneticPr fontId="1"/>
  </si>
  <si>
    <t>401会議室</t>
    <phoneticPr fontId="1"/>
  </si>
  <si>
    <t>その他（要配席図）</t>
    <rPh sb="2" eb="3">
      <t>タ</t>
    </rPh>
    <rPh sb="4" eb="5">
      <t>ヨウ</t>
    </rPh>
    <rPh sb="5" eb="8">
      <t>ハイセキズ</t>
    </rPh>
    <phoneticPr fontId="1"/>
  </si>
  <si>
    <t>402会議室</t>
    <phoneticPr fontId="1"/>
  </si>
  <si>
    <t>消費税率</t>
    <rPh sb="0" eb="3">
      <t>ショウヒゼイ</t>
    </rPh>
    <rPh sb="3" eb="4">
      <t>リツ</t>
    </rPh>
    <phoneticPr fontId="1"/>
  </si>
  <si>
    <t>見積書受理方法</t>
    <rPh sb="0" eb="3">
      <t>ミツモリショ</t>
    </rPh>
    <rPh sb="3" eb="5">
      <t>ジュリ</t>
    </rPh>
    <rPh sb="5" eb="7">
      <t>ホウホウ</t>
    </rPh>
    <phoneticPr fontId="1"/>
  </si>
  <si>
    <t>ＰＤＦをメールで受け取る(原本は使用当日に受け取る）</t>
    <rPh sb="8" eb="9">
      <t>ウ</t>
    </rPh>
    <rPh sb="10" eb="11">
      <t>ト</t>
    </rPh>
    <rPh sb="13" eb="15">
      <t>ゲンポン</t>
    </rPh>
    <rPh sb="16" eb="18">
      <t>シヨウ</t>
    </rPh>
    <rPh sb="18" eb="20">
      <t>トウジツ</t>
    </rPh>
    <rPh sb="21" eb="22">
      <t>ウ</t>
    </rPh>
    <rPh sb="23" eb="24">
      <t>ト</t>
    </rPh>
    <phoneticPr fontId="1"/>
  </si>
  <si>
    <t>会館で受け取る（事前に原本が必要な場合のみ選択）</t>
    <rPh sb="0" eb="2">
      <t>カイカン</t>
    </rPh>
    <rPh sb="3" eb="4">
      <t>ウ</t>
    </rPh>
    <rPh sb="5" eb="6">
      <t>ト</t>
    </rPh>
    <rPh sb="8" eb="10">
      <t>ジゼン</t>
    </rPh>
    <rPh sb="11" eb="13">
      <t>ゲンポン</t>
    </rPh>
    <rPh sb="14" eb="16">
      <t>ヒツヨウ</t>
    </rPh>
    <rPh sb="17" eb="19">
      <t>バアイ</t>
    </rPh>
    <rPh sb="21" eb="23">
      <t>センタク</t>
    </rPh>
    <phoneticPr fontId="1"/>
  </si>
  <si>
    <t>元号</t>
    <rPh sb="0" eb="2">
      <t>ゲンゴウ</t>
    </rPh>
    <phoneticPr fontId="1"/>
  </si>
  <si>
    <t>郵送を希望する（事前に原本が必要な場合のみ選択）</t>
    <rPh sb="0" eb="2">
      <t>ユウソウ</t>
    </rPh>
    <rPh sb="3" eb="5">
      <t>キボウ</t>
    </rPh>
    <rPh sb="8" eb="10">
      <t>ジゼン</t>
    </rPh>
    <rPh sb="11" eb="13">
      <t>ゲンポン</t>
    </rPh>
    <rPh sb="14" eb="16">
      <t>ヒツヨウ</t>
    </rPh>
    <rPh sb="17" eb="19">
      <t>バアイ</t>
    </rPh>
    <rPh sb="21" eb="23">
      <t>センタク</t>
    </rPh>
    <phoneticPr fontId="1"/>
  </si>
  <si>
    <t>令和</t>
    <rPh sb="0" eb="2">
      <t>レイワ</t>
    </rPh>
    <phoneticPr fontId="1"/>
  </si>
  <si>
    <t>見積書表示</t>
    <rPh sb="0" eb="3">
      <t>ミツモリショ</t>
    </rPh>
    <rPh sb="3" eb="5">
      <t>ヒョウジ</t>
    </rPh>
    <phoneticPr fontId="1"/>
  </si>
  <si>
    <t>表示番号</t>
    <rPh sb="0" eb="2">
      <t>ヒョウジ</t>
    </rPh>
    <rPh sb="2" eb="4">
      <t>バンゴウ</t>
    </rPh>
    <phoneticPr fontId="1"/>
  </si>
  <si>
    <t>表示内容</t>
    <rPh sb="0" eb="2">
      <t>ヒョウジ</t>
    </rPh>
    <rPh sb="2" eb="4">
      <t>ナイヨウ</t>
    </rPh>
    <phoneticPr fontId="1"/>
  </si>
  <si>
    <t>金額</t>
    <rPh sb="0" eb="2">
      <t>キンガク</t>
    </rPh>
    <phoneticPr fontId="1"/>
  </si>
  <si>
    <t>データ反映表示順</t>
    <rPh sb="3" eb="5">
      <t>ハンエイ</t>
    </rPh>
    <rPh sb="5" eb="7">
      <t>ヒョウジ</t>
    </rPh>
    <rPh sb="7" eb="8">
      <t>ジュン</t>
    </rPh>
    <phoneticPr fontId="1"/>
  </si>
  <si>
    <t>事務局次長</t>
    <rPh sb="0" eb="3">
      <t>ジムキョク</t>
    </rPh>
    <rPh sb="3" eb="5">
      <t>ジチョウ</t>
    </rPh>
    <phoneticPr fontId="1"/>
  </si>
  <si>
    <t>会計係長</t>
    <rPh sb="0" eb="2">
      <t>カイケイ</t>
    </rPh>
    <rPh sb="2" eb="4">
      <t>カカリチョウ</t>
    </rPh>
    <phoneticPr fontId="1"/>
  </si>
  <si>
    <t>担当主事</t>
    <rPh sb="0" eb="4">
      <t>タントウシュジ</t>
    </rPh>
    <phoneticPr fontId="1"/>
  </si>
  <si>
    <t>総務課長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</si>
</sst>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General&quot;本&quot;"/>
    <numFmt numFmtId="177" formatCode="&quot;¥&quot;#,##0\‐"/>
    <numFmt numFmtId="178" formatCode="General&quot;台&quot;"/>
    <numFmt numFmtId="179" formatCode="General&quot;会&quot;&quot;議&quot;&quot;室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HGP創英ﾌﾟﾚｾﾞﾝｽE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38" fontId="0" fillId="0" borderId="0" xfId="4" applyFont="1">
      <alignment vertical="center"/>
    </xf>
    <xf numFmtId="0" fontId="0" fillId="2" borderId="0" xfId="0" applyFill="1">
      <alignment vertical="center"/>
    </xf>
    <xf numFmtId="38" fontId="0" fillId="2" borderId="0" xfId="4" applyFont="1" applyFill="1">
      <alignment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58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right" vertical="center" shrinkToFit="1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 shrinkToFit="1"/>
      <protection locked="0" hidden="1"/>
    </xf>
    <xf numFmtId="0" fontId="9" fillId="0" borderId="58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locked="0" hidden="1"/>
    </xf>
    <xf numFmtId="0" fontId="3" fillId="0" borderId="85" xfId="0" applyFont="1" applyBorder="1" applyAlignment="1" applyProtection="1">
      <alignment horizontal="center" vertical="center" wrapText="1"/>
      <protection hidden="1"/>
    </xf>
    <xf numFmtId="0" fontId="3" fillId="3" borderId="35" xfId="0" applyFont="1" applyFill="1" applyBorder="1" applyAlignment="1" applyProtection="1">
      <alignment horizontal="center" vertical="center" wrapText="1"/>
      <protection locked="0"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3" borderId="40" xfId="0" applyFont="1" applyFill="1" applyBorder="1" applyAlignment="1" applyProtection="1">
      <alignment horizontal="center" vertical="center" wrapText="1"/>
      <protection locked="0" hidden="1"/>
    </xf>
    <xf numFmtId="0" fontId="3" fillId="0" borderId="83" xfId="0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Protection="1">
      <alignment vertical="center"/>
      <protection hidden="1"/>
    </xf>
    <xf numFmtId="0" fontId="3" fillId="0" borderId="26" xfId="0" applyFont="1" applyBorder="1" applyProtection="1">
      <alignment vertical="center"/>
      <protection hidden="1"/>
    </xf>
    <xf numFmtId="0" fontId="3" fillId="0" borderId="27" xfId="0" applyFont="1" applyBorder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69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6" fontId="3" fillId="0" borderId="0" xfId="0" applyNumberFormat="1" applyFo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38" fontId="3" fillId="0" borderId="11" xfId="4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69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40" xfId="0" applyFont="1" applyBorder="1" applyAlignment="1" applyProtection="1">
      <alignment horizontal="center" vertical="center" wrapText="1"/>
      <protection locked="0" hidden="1"/>
    </xf>
    <xf numFmtId="0" fontId="3" fillId="0" borderId="72" xfId="0" applyFont="1" applyBorder="1" applyAlignment="1" applyProtection="1">
      <alignment horizontal="center" vertical="center" wrapText="1"/>
      <protection locked="0" hidden="1"/>
    </xf>
    <xf numFmtId="0" fontId="0" fillId="0" borderId="31" xfId="0" applyBorder="1">
      <alignment vertical="center"/>
    </xf>
    <xf numFmtId="9" fontId="0" fillId="2" borderId="0" xfId="5" applyFont="1" applyFill="1">
      <alignment vertical="center"/>
    </xf>
    <xf numFmtId="179" fontId="0" fillId="0" borderId="31" xfId="4" applyNumberFormat="1" applyFont="1" applyBorder="1" applyAlignment="1">
      <alignment horizontal="right" vertical="center"/>
    </xf>
    <xf numFmtId="38" fontId="0" fillId="0" borderId="31" xfId="4" applyFont="1" applyBorder="1" applyAlignment="1">
      <alignment horizontal="right" vertical="center"/>
    </xf>
    <xf numFmtId="6" fontId="0" fillId="0" borderId="3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31" xfId="4" applyNumberFormat="1" applyFont="1" applyBorder="1" applyAlignment="1">
      <alignment horizontal="right" vertical="center"/>
    </xf>
    <xf numFmtId="9" fontId="0" fillId="0" borderId="0" xfId="5" applyFont="1" applyFill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2" borderId="14" xfId="0" applyFont="1" applyFill="1" applyBorder="1" applyProtection="1">
      <alignment vertical="center"/>
      <protection locked="0"/>
    </xf>
    <xf numFmtId="0" fontId="3" fillId="2" borderId="49" xfId="0" applyFont="1" applyFill="1" applyBorder="1" applyProtection="1">
      <alignment vertical="center"/>
      <protection locked="0"/>
    </xf>
    <xf numFmtId="0" fontId="3" fillId="0" borderId="79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3" borderId="72" xfId="0" applyFont="1" applyFill="1" applyBorder="1" applyAlignment="1" applyProtection="1">
      <alignment horizontal="center" vertical="center" wrapText="1"/>
      <protection locked="0" hidden="1"/>
    </xf>
    <xf numFmtId="0" fontId="3" fillId="0" borderId="35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vertical="center" shrinkToFit="1"/>
      <protection locked="0" hidden="1"/>
    </xf>
    <xf numFmtId="0" fontId="5" fillId="0" borderId="16" xfId="0" applyFont="1" applyBorder="1" applyAlignment="1" applyProtection="1">
      <alignment vertical="center" shrinkToFit="1"/>
      <protection locked="0" hidden="1"/>
    </xf>
    <xf numFmtId="0" fontId="4" fillId="0" borderId="68" xfId="0" applyFont="1" applyBorder="1" applyAlignment="1" applyProtection="1">
      <alignment vertical="center" shrinkToFit="1"/>
      <protection locked="0" hidden="1"/>
    </xf>
    <xf numFmtId="0" fontId="15" fillId="0" borderId="0" xfId="0" applyFont="1">
      <alignment vertical="center"/>
    </xf>
    <xf numFmtId="0" fontId="4" fillId="0" borderId="68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16" xfId="0" applyFont="1" applyBorder="1" applyAlignment="1" applyProtection="1">
      <alignment horizontal="center" vertical="center" wrapText="1"/>
      <protection hidden="1"/>
    </xf>
    <xf numFmtId="0" fontId="3" fillId="0" borderId="117" xfId="0" applyFont="1" applyBorder="1" applyAlignment="1" applyProtection="1">
      <alignment horizontal="center" vertical="center" wrapText="1"/>
      <protection hidden="1"/>
    </xf>
    <xf numFmtId="0" fontId="3" fillId="0" borderId="116" xfId="0" applyFont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vertical="center"/>
      <protection locked="0" hidden="1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9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right" vertical="center" shrinkToFit="1"/>
      <protection locked="0" hidden="1"/>
    </xf>
    <xf numFmtId="0" fontId="3" fillId="2" borderId="108" xfId="0" applyFont="1" applyFill="1" applyBorder="1" applyAlignment="1" applyProtection="1">
      <alignment horizontal="center" vertical="center" shrinkToFit="1"/>
      <protection locked="0"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40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178" fontId="3" fillId="0" borderId="80" xfId="0" applyNumberFormat="1" applyFont="1" applyBorder="1" applyAlignment="1" applyProtection="1">
      <alignment horizontal="center" vertical="center" shrinkToFit="1"/>
      <protection hidden="1"/>
    </xf>
    <xf numFmtId="6" fontId="3" fillId="0" borderId="80" xfId="1" applyFont="1" applyBorder="1" applyAlignment="1" applyProtection="1">
      <alignment horizontal="right" vertical="center"/>
      <protection hidden="1"/>
    </xf>
    <xf numFmtId="6" fontId="3" fillId="0" borderId="93" xfId="1" applyFont="1" applyBorder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vertical="center" wrapText="1"/>
      <protection locked="0" hidden="1"/>
    </xf>
    <xf numFmtId="0" fontId="3" fillId="2" borderId="49" xfId="0" applyFont="1" applyFill="1" applyBorder="1" applyAlignment="1" applyProtection="1">
      <alignment vertical="center" wrapText="1"/>
      <protection locked="0" hidden="1"/>
    </xf>
    <xf numFmtId="0" fontId="3" fillId="2" borderId="14" xfId="0" applyFont="1" applyFill="1" applyBorder="1" applyAlignment="1" applyProtection="1">
      <alignment vertical="center" wrapText="1" shrinkToFit="1"/>
      <protection locked="0" hidden="1"/>
    </xf>
    <xf numFmtId="0" fontId="3" fillId="2" borderId="49" xfId="0" applyFont="1" applyFill="1" applyBorder="1" applyAlignment="1" applyProtection="1">
      <alignment vertical="center" wrapText="1" shrinkToFit="1"/>
      <protection locked="0" hidden="1"/>
    </xf>
    <xf numFmtId="6" fontId="3" fillId="0" borderId="41" xfId="1" applyFont="1" applyBorder="1" applyAlignment="1" applyProtection="1">
      <alignment horizontal="right" vertical="center"/>
      <protection hidden="1"/>
    </xf>
    <xf numFmtId="6" fontId="3" fillId="0" borderId="88" xfId="1" applyFont="1" applyBorder="1" applyAlignment="1" applyProtection="1">
      <alignment horizontal="right" vertical="center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32" xfId="0" applyFont="1" applyBorder="1" applyAlignment="1" applyProtection="1">
      <alignment horizontal="center" vertical="center" shrinkToFit="1"/>
      <protection hidden="1"/>
    </xf>
    <xf numFmtId="0" fontId="3" fillId="0" borderId="44" xfId="0" applyFont="1" applyBorder="1" applyAlignment="1" applyProtection="1">
      <alignment horizontal="center" vertical="center" shrinkToFit="1"/>
      <protection hidden="1"/>
    </xf>
    <xf numFmtId="0" fontId="3" fillId="0" borderId="70" xfId="0" applyFont="1" applyBorder="1" applyAlignment="1" applyProtection="1">
      <alignment horizontal="center" vertical="center" shrinkToFit="1"/>
      <protection hidden="1"/>
    </xf>
    <xf numFmtId="0" fontId="3" fillId="0" borderId="71" xfId="0" applyFont="1" applyBorder="1" applyAlignment="1" applyProtection="1">
      <alignment horizontal="center" vertical="center" shrinkToFit="1"/>
      <protection hidden="1"/>
    </xf>
    <xf numFmtId="0" fontId="3" fillId="0" borderId="72" xfId="0" applyFont="1" applyBorder="1" applyAlignment="1" applyProtection="1">
      <alignment horizontal="center" vertical="center" shrinkToFit="1"/>
      <protection hidden="1"/>
    </xf>
    <xf numFmtId="0" fontId="3" fillId="0" borderId="73" xfId="0" applyFont="1" applyBorder="1" applyAlignment="1" applyProtection="1">
      <alignment horizontal="center" vertical="center" shrinkToFit="1"/>
      <protection hidden="1"/>
    </xf>
    <xf numFmtId="178" fontId="3" fillId="0" borderId="81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distributed" vertical="center" shrinkToFit="1"/>
      <protection hidden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9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176" fontId="3" fillId="0" borderId="80" xfId="0" applyNumberFormat="1" applyFont="1" applyBorder="1" applyAlignment="1" applyProtection="1">
      <alignment horizontal="center" vertical="center" shrinkToFit="1"/>
      <protection hidden="1"/>
    </xf>
    <xf numFmtId="6" fontId="3" fillId="0" borderId="70" xfId="1" applyFont="1" applyBorder="1" applyAlignment="1" applyProtection="1">
      <alignment horizontal="right" vertical="center"/>
      <protection hidden="1"/>
    </xf>
    <xf numFmtId="6" fontId="3" fillId="0" borderId="82" xfId="1" applyFont="1" applyBorder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6" fontId="3" fillId="0" borderId="81" xfId="1" applyFont="1" applyBorder="1" applyAlignment="1" applyProtection="1">
      <alignment horizontal="right" vertical="center"/>
      <protection hidden="1"/>
    </xf>
    <xf numFmtId="6" fontId="3" fillId="0" borderId="87" xfId="1" applyFont="1" applyBorder="1" applyAlignment="1" applyProtection="1">
      <alignment horizontal="right" vertical="center"/>
      <protection hidden="1"/>
    </xf>
    <xf numFmtId="0" fontId="3" fillId="0" borderId="66" xfId="0" applyFont="1" applyBorder="1" applyAlignment="1">
      <alignment horizontal="center" vertical="center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6" fontId="3" fillId="0" borderId="36" xfId="0" applyNumberFormat="1" applyFont="1" applyBorder="1" applyAlignment="1" applyProtection="1">
      <alignment horizontal="right" vertical="center"/>
      <protection hidden="1"/>
    </xf>
    <xf numFmtId="6" fontId="3" fillId="0" borderId="35" xfId="0" applyNumberFormat="1" applyFont="1" applyBorder="1" applyAlignment="1" applyProtection="1">
      <alignment horizontal="right" vertical="center"/>
      <protection hidden="1"/>
    </xf>
    <xf numFmtId="6" fontId="3" fillId="0" borderId="85" xfId="0" applyNumberFormat="1" applyFont="1" applyBorder="1" applyAlignment="1" applyProtection="1">
      <alignment horizontal="right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center" vertical="center"/>
      <protection hidden="1"/>
    </xf>
    <xf numFmtId="6" fontId="3" fillId="0" borderId="71" xfId="0" applyNumberFormat="1" applyFont="1" applyBorder="1" applyAlignment="1" applyProtection="1">
      <alignment horizontal="right" vertical="center"/>
      <protection hidden="1"/>
    </xf>
    <xf numFmtId="6" fontId="3" fillId="0" borderId="72" xfId="0" applyNumberFormat="1" applyFont="1" applyBorder="1" applyAlignment="1" applyProtection="1">
      <alignment horizontal="right" vertical="center"/>
      <protection hidden="1"/>
    </xf>
    <xf numFmtId="6" fontId="3" fillId="0" borderId="79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5" xfId="0" applyFont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0" fontId="3" fillId="0" borderId="100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6" fontId="3" fillId="0" borderId="60" xfId="0" applyNumberFormat="1" applyFont="1" applyBorder="1" applyAlignment="1" applyProtection="1">
      <alignment horizontal="right" vertical="center"/>
      <protection hidden="1"/>
    </xf>
    <xf numFmtId="6" fontId="3" fillId="0" borderId="101" xfId="0" applyNumberFormat="1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2" borderId="78" xfId="0" applyFont="1" applyFill="1" applyBorder="1" applyAlignment="1" applyProtection="1">
      <alignment vertical="center"/>
      <protection locked="0" hidden="1"/>
    </xf>
    <xf numFmtId="0" fontId="3" fillId="2" borderId="13" xfId="0" applyFont="1" applyFill="1" applyBorder="1" applyAlignment="1" applyProtection="1">
      <alignment vertical="center"/>
      <protection locked="0" hidden="1"/>
    </xf>
    <xf numFmtId="0" fontId="3" fillId="2" borderId="24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2" borderId="14" xfId="0" applyFont="1" applyFill="1" applyBorder="1" applyAlignment="1" applyProtection="1">
      <alignment vertical="center" shrinkToFit="1"/>
      <protection locked="0" hidden="1"/>
    </xf>
    <xf numFmtId="6" fontId="3" fillId="0" borderId="62" xfId="1" applyFont="1" applyBorder="1" applyAlignment="1" applyProtection="1">
      <alignment horizontal="center" vertical="center"/>
      <protection hidden="1"/>
    </xf>
    <xf numFmtId="6" fontId="3" fillId="0" borderId="63" xfId="1" applyFont="1" applyBorder="1" applyAlignment="1" applyProtection="1">
      <alignment horizontal="center" vertical="center"/>
      <protection hidden="1"/>
    </xf>
    <xf numFmtId="6" fontId="3" fillId="0" borderId="42" xfId="1" applyFont="1" applyBorder="1" applyAlignment="1" applyProtection="1">
      <alignment horizontal="center" vertical="center"/>
      <protection hidden="1"/>
    </xf>
    <xf numFmtId="6" fontId="3" fillId="0" borderId="47" xfId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 hidden="1"/>
    </xf>
    <xf numFmtId="0" fontId="3" fillId="2" borderId="1" xfId="0" applyFont="1" applyFill="1" applyBorder="1" applyAlignment="1" applyProtection="1">
      <alignment vertical="center" shrinkToFit="1"/>
      <protection locked="0" hidden="1"/>
    </xf>
    <xf numFmtId="0" fontId="3" fillId="2" borderId="2" xfId="0" applyFont="1" applyFill="1" applyBorder="1" applyAlignment="1" applyProtection="1">
      <alignment vertical="center" shrinkToFit="1"/>
      <protection locked="0" hidden="1"/>
    </xf>
    <xf numFmtId="0" fontId="3" fillId="2" borderId="22" xfId="0" applyFont="1" applyFill="1" applyBorder="1" applyAlignment="1" applyProtection="1">
      <alignment vertical="center" shrinkToFit="1"/>
      <protection locked="0" hidden="1"/>
    </xf>
    <xf numFmtId="0" fontId="3" fillId="2" borderId="6" xfId="0" applyFont="1" applyFill="1" applyBorder="1" applyAlignment="1" applyProtection="1">
      <alignment vertical="center" shrinkToFit="1"/>
      <protection locked="0" hidden="1"/>
    </xf>
    <xf numFmtId="0" fontId="3" fillId="2" borderId="7" xfId="0" applyFont="1" applyFill="1" applyBorder="1" applyAlignment="1" applyProtection="1">
      <alignment vertical="center" shrinkToFit="1"/>
      <protection locked="0" hidden="1"/>
    </xf>
    <xf numFmtId="0" fontId="3" fillId="2" borderId="18" xfId="0" applyFont="1" applyFill="1" applyBorder="1" applyAlignment="1" applyProtection="1">
      <alignment vertical="center" shrinkToFit="1"/>
      <protection locked="0" hidden="1"/>
    </xf>
    <xf numFmtId="0" fontId="3" fillId="0" borderId="48" xfId="0" applyFont="1" applyBorder="1" applyAlignment="1" applyProtection="1">
      <alignment horizontal="distributed" vertical="center"/>
      <protection hidden="1"/>
    </xf>
    <xf numFmtId="0" fontId="3" fillId="0" borderId="34" xfId="0" applyFont="1" applyBorder="1" applyAlignment="1" applyProtection="1">
      <alignment horizontal="distributed" vertical="center"/>
      <protection hidden="1"/>
    </xf>
    <xf numFmtId="0" fontId="3" fillId="0" borderId="10" xfId="0" applyFont="1" applyBorder="1" applyAlignment="1" applyProtection="1">
      <alignment horizontal="left" vertical="center" indent="1"/>
      <protection hidden="1"/>
    </xf>
    <xf numFmtId="0" fontId="3" fillId="0" borderId="11" xfId="0" applyFont="1" applyBorder="1" applyAlignment="1" applyProtection="1">
      <alignment horizontal="left" vertical="center" indent="1"/>
      <protection hidden="1"/>
    </xf>
    <xf numFmtId="38" fontId="3" fillId="0" borderId="9" xfId="4" applyFont="1" applyBorder="1" applyAlignment="1" applyProtection="1">
      <alignment horizontal="right" vertical="center"/>
      <protection hidden="1"/>
    </xf>
    <xf numFmtId="38" fontId="3" fillId="0" borderId="10" xfId="4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77" fontId="13" fillId="0" borderId="3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5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3" fillId="0" borderId="57" xfId="0" applyFont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locked="0" hidden="1"/>
    </xf>
    <xf numFmtId="0" fontId="3" fillId="2" borderId="10" xfId="0" applyFont="1" applyFill="1" applyBorder="1" applyAlignment="1" applyProtection="1">
      <alignment horizontal="left" vertical="center" wrapText="1"/>
      <protection locked="0" hidden="1"/>
    </xf>
    <xf numFmtId="0" fontId="3" fillId="2" borderId="20" xfId="0" applyFont="1" applyFill="1" applyBorder="1" applyAlignment="1" applyProtection="1">
      <alignment horizontal="left" vertical="center" wrapText="1"/>
      <protection locked="0"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shrinkToFit="1"/>
      <protection hidden="1"/>
    </xf>
    <xf numFmtId="0" fontId="4" fillId="0" borderId="75" xfId="0" applyFont="1" applyBorder="1" applyAlignment="1" applyProtection="1">
      <alignment horizontal="center" vertical="center" shrinkToFit="1"/>
      <protection hidden="1"/>
    </xf>
    <xf numFmtId="0" fontId="4" fillId="0" borderId="72" xfId="0" applyFont="1" applyBorder="1" applyAlignment="1" applyProtection="1">
      <alignment horizontal="center" vertical="center" shrinkToFit="1"/>
      <protection hidden="1"/>
    </xf>
    <xf numFmtId="0" fontId="4" fillId="0" borderId="76" xfId="0" applyFont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shrinkToFit="1"/>
      <protection locked="0" hidden="1"/>
    </xf>
    <xf numFmtId="0" fontId="3" fillId="2" borderId="29" xfId="0" applyFont="1" applyFill="1" applyBorder="1" applyAlignment="1" applyProtection="1">
      <alignment horizontal="center" vertical="center" shrinkToFit="1"/>
      <protection locked="0"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5" fillId="0" borderId="111" xfId="0" applyFont="1" applyBorder="1" applyAlignment="1" applyProtection="1">
      <alignment horizontal="center" vertical="center" textRotation="255"/>
      <protection hidden="1"/>
    </xf>
    <xf numFmtId="0" fontId="5" fillId="0" borderId="112" xfId="0" applyFont="1" applyBorder="1" applyAlignment="1" applyProtection="1">
      <alignment horizontal="center" vertical="center" textRotation="255"/>
      <protection hidden="1"/>
    </xf>
    <xf numFmtId="0" fontId="5" fillId="0" borderId="114" xfId="0" applyFont="1" applyBorder="1" applyAlignment="1" applyProtection="1">
      <alignment horizontal="center" vertical="center" textRotation="255"/>
      <protection hidden="1"/>
    </xf>
    <xf numFmtId="0" fontId="5" fillId="0" borderId="115" xfId="0" applyFont="1" applyBorder="1" applyAlignment="1" applyProtection="1">
      <alignment horizontal="center" vertical="center" textRotation="255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99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 shrinkToFit="1"/>
      <protection hidden="1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3" borderId="9" xfId="0" applyFont="1" applyFill="1" applyBorder="1" applyAlignment="1" applyProtection="1">
      <alignment horizontal="center" vertical="center" wrapText="1"/>
      <protection locked="0" hidden="1"/>
    </xf>
    <xf numFmtId="0" fontId="3" fillId="3" borderId="10" xfId="0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0" fontId="3" fillId="3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6" fontId="3" fillId="0" borderId="103" xfId="0" applyNumberFormat="1" applyFont="1" applyBorder="1" applyAlignment="1">
      <alignment horizontal="right" vertical="center"/>
    </xf>
    <xf numFmtId="6" fontId="3" fillId="0" borderId="104" xfId="0" applyNumberFormat="1" applyFont="1" applyBorder="1" applyAlignment="1">
      <alignment horizontal="right" vertical="center"/>
    </xf>
    <xf numFmtId="6" fontId="3" fillId="0" borderId="106" xfId="0" applyNumberFormat="1" applyFont="1" applyBorder="1" applyAlignment="1">
      <alignment horizontal="right" vertical="center"/>
    </xf>
    <xf numFmtId="6" fontId="3" fillId="0" borderId="107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6" fontId="3" fillId="0" borderId="36" xfId="0" applyNumberFormat="1" applyFont="1" applyBorder="1" applyAlignment="1">
      <alignment horizontal="right" vertical="center"/>
    </xf>
    <xf numFmtId="6" fontId="3" fillId="0" borderId="35" xfId="0" applyNumberFormat="1" applyFont="1" applyBorder="1" applyAlignment="1">
      <alignment horizontal="right" vertical="center"/>
    </xf>
    <xf numFmtId="6" fontId="3" fillId="0" borderId="85" xfId="0" applyNumberFormat="1" applyFont="1" applyBorder="1" applyAlignment="1">
      <alignment horizontal="right" vertical="center"/>
    </xf>
    <xf numFmtId="0" fontId="3" fillId="2" borderId="108" xfId="0" applyFont="1" applyFill="1" applyBorder="1" applyAlignment="1" applyProtection="1">
      <alignment vertical="center"/>
      <protection locked="0"/>
    </xf>
    <xf numFmtId="0" fontId="3" fillId="2" borderId="109" xfId="0" applyFont="1" applyFill="1" applyBorder="1" applyAlignment="1" applyProtection="1">
      <alignment vertical="center"/>
      <protection locked="0"/>
    </xf>
    <xf numFmtId="0" fontId="0" fillId="2" borderId="108" xfId="0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4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2" borderId="49" xfId="0" applyFont="1" applyFill="1" applyBorder="1" applyAlignment="1" applyProtection="1">
      <alignment vertical="center" shrinkToFit="1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49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49" fontId="3" fillId="2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 wrapText="1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 locked="0"/>
    </xf>
    <xf numFmtId="0" fontId="3" fillId="2" borderId="20" xfId="0" applyFont="1" applyFill="1" applyBorder="1" applyAlignment="1" applyProtection="1">
      <alignment horizontal="left" vertical="center" wrapText="1" indent="1"/>
      <protection locked="0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5" fillId="0" borderId="75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textRotation="255" wrapText="1"/>
    </xf>
    <xf numFmtId="0" fontId="5" fillId="0" borderId="112" xfId="0" applyFont="1" applyBorder="1" applyAlignment="1">
      <alignment horizontal="center" vertical="center" textRotation="255" wrapText="1"/>
    </xf>
    <xf numFmtId="0" fontId="5" fillId="0" borderId="114" xfId="0" applyFont="1" applyBorder="1" applyAlignment="1">
      <alignment horizontal="center" vertical="center" textRotation="255" wrapText="1"/>
    </xf>
    <xf numFmtId="0" fontId="5" fillId="0" borderId="115" xfId="0" applyFont="1" applyBorder="1" applyAlignment="1">
      <alignment horizontal="center" vertical="center" textRotation="255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right" vertical="center"/>
      <protection locked="0"/>
    </xf>
    <xf numFmtId="0" fontId="3" fillId="0" borderId="74" xfId="0" applyFont="1" applyBorder="1" applyAlignment="1">
      <alignment horizontal="center" vertical="center" shrinkToFit="1"/>
    </xf>
    <xf numFmtId="0" fontId="3" fillId="2" borderId="9" xfId="0" applyFont="1" applyFill="1" applyBorder="1" applyAlignment="1" applyProtection="1">
      <alignment horizontal="left" vertical="center" wrapText="1" indent="1"/>
      <protection locked="0" hidden="1"/>
    </xf>
    <xf numFmtId="0" fontId="3" fillId="2" borderId="10" xfId="0" applyFont="1" applyFill="1" applyBorder="1" applyAlignment="1" applyProtection="1">
      <alignment horizontal="left" vertical="center" wrapText="1" indent="1"/>
      <protection locked="0" hidden="1"/>
    </xf>
    <xf numFmtId="0" fontId="3" fillId="2" borderId="20" xfId="0" applyFont="1" applyFill="1" applyBorder="1" applyAlignment="1" applyProtection="1">
      <alignment horizontal="left" vertical="center" wrapText="1" indent="1"/>
      <protection locked="0" hidden="1"/>
    </xf>
    <xf numFmtId="0" fontId="3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 shrinkToFit="1"/>
    </xf>
    <xf numFmtId="6" fontId="3" fillId="0" borderId="62" xfId="1" applyFont="1" applyBorder="1" applyAlignment="1">
      <alignment horizontal="center" vertical="center"/>
    </xf>
    <xf numFmtId="6" fontId="3" fillId="0" borderId="63" xfId="1" applyFont="1" applyBorder="1" applyAlignment="1">
      <alignment horizontal="center" vertical="center"/>
    </xf>
    <xf numFmtId="6" fontId="3" fillId="0" borderId="42" xfId="1" applyFont="1" applyBorder="1" applyAlignment="1">
      <alignment horizontal="center" vertical="center"/>
    </xf>
    <xf numFmtId="6" fontId="3" fillId="0" borderId="47" xfId="1" applyFont="1" applyBorder="1" applyAlignment="1">
      <alignment horizontal="center" vertical="center"/>
    </xf>
    <xf numFmtId="6" fontId="3" fillId="0" borderId="64" xfId="1" applyFont="1" applyBorder="1" applyAlignment="1">
      <alignment horizontal="center" vertical="center"/>
    </xf>
    <xf numFmtId="6" fontId="3" fillId="0" borderId="65" xfId="1" applyFont="1" applyBorder="1" applyAlignment="1">
      <alignment horizontal="center" vertical="center"/>
    </xf>
    <xf numFmtId="6" fontId="3" fillId="0" borderId="71" xfId="0" applyNumberFormat="1" applyFont="1" applyBorder="1" applyAlignment="1">
      <alignment horizontal="right" vertical="center"/>
    </xf>
    <xf numFmtId="6" fontId="3" fillId="0" borderId="72" xfId="0" applyNumberFormat="1" applyFont="1" applyBorder="1" applyAlignment="1">
      <alignment horizontal="right" vertical="center"/>
    </xf>
    <xf numFmtId="6" fontId="3" fillId="0" borderId="79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 applyProtection="1">
      <alignment horizontal="left" vertical="center" indent="1" shrinkToFit="1"/>
      <protection locked="0"/>
    </xf>
    <xf numFmtId="0" fontId="3" fillId="2" borderId="16" xfId="0" applyFont="1" applyFill="1" applyBorder="1" applyAlignment="1" applyProtection="1">
      <alignment horizontal="left" vertical="center" indent="1" shrinkToFit="1"/>
      <protection locked="0"/>
    </xf>
    <xf numFmtId="0" fontId="3" fillId="2" borderId="78" xfId="0" applyFont="1" applyFill="1" applyBorder="1" applyAlignment="1" applyProtection="1">
      <alignment horizontal="left" vertical="center" indent="1" shrinkToFit="1"/>
      <protection locked="0"/>
    </xf>
    <xf numFmtId="0" fontId="3" fillId="2" borderId="13" xfId="0" applyFont="1" applyFill="1" applyBorder="1" applyAlignment="1" applyProtection="1">
      <alignment horizontal="left" vertical="center" indent="1" shrinkToFit="1"/>
      <protection locked="0"/>
    </xf>
    <xf numFmtId="0" fontId="3" fillId="2" borderId="24" xfId="0" applyFont="1" applyFill="1" applyBorder="1" applyAlignment="1" applyProtection="1">
      <alignment horizontal="left" vertical="center" indent="1" shrinkToFit="1"/>
      <protection locked="0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 shrinkToFit="1"/>
      <protection hidden="1"/>
    </xf>
    <xf numFmtId="0" fontId="5" fillId="0" borderId="76" xfId="0" applyFont="1" applyBorder="1" applyAlignment="1" applyProtection="1">
      <alignment horizontal="center" vertical="center" shrinkToFit="1"/>
      <protection hidden="1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3" borderId="112" xfId="0" applyFont="1" applyFill="1" applyBorder="1" applyAlignment="1" applyProtection="1">
      <alignment horizontal="center" vertical="center" wrapText="1"/>
      <protection locked="0"/>
    </xf>
    <xf numFmtId="0" fontId="3" fillId="3" borderId="113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75" xfId="0" applyFont="1" applyFill="1" applyBorder="1" applyAlignment="1" applyProtection="1">
      <alignment horizontal="center" vertical="center" wrapText="1"/>
      <protection locked="0" hidden="1"/>
    </xf>
    <xf numFmtId="0" fontId="3" fillId="2" borderId="35" xfId="0" applyFont="1" applyFill="1" applyBorder="1" applyAlignment="1" applyProtection="1">
      <alignment horizontal="center" vertical="center" wrapText="1"/>
      <protection locked="0" hidden="1"/>
    </xf>
    <xf numFmtId="0" fontId="3" fillId="3" borderId="111" xfId="0" applyFont="1" applyFill="1" applyBorder="1" applyAlignment="1" applyProtection="1">
      <alignment horizontal="center" vertical="center" wrapText="1"/>
      <protection locked="0"/>
    </xf>
    <xf numFmtId="0" fontId="3" fillId="3" borderId="1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6">
    <cellStyle name="パーセント" xfId="5" builtinId="5"/>
    <cellStyle name="桁区切り" xfId="4" builtinId="6"/>
    <cellStyle name="桁区切り 2" xfId="3" xr:uid="{00000000-0005-0000-0000-000001000000}"/>
    <cellStyle name="通貨" xfId="1" builtinId="7"/>
    <cellStyle name="標準" xfId="0" builtinId="0"/>
    <cellStyle name="標準 2" xfId="2" xr:uid="{00000000-0005-0000-0000-000004000000}"/>
  </cellStyles>
  <dxfs count="17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112059</xdr:colOff>
      <xdr:row>1</xdr:row>
      <xdr:rowOff>89645</xdr:rowOff>
    </xdr:from>
    <xdr:to>
      <xdr:col>34</xdr:col>
      <xdr:colOff>593911</xdr:colOff>
      <xdr:row>33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70059" y="375395"/>
          <a:ext cx="3787027" cy="694933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留意点</a:t>
          </a:r>
          <a:r>
            <a:rPr kumimoji="1" lang="en-US" altLang="ja-JP" sz="1200"/>
            <a:t>※</a:t>
          </a:r>
          <a:r>
            <a:rPr kumimoji="1" lang="ja-JP" altLang="en-US" sz="1200"/>
            <a:t>　　　　　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・黄色のセルは入力必須項目です。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・緑色のセルは、必要に応じて使用するセルです。</a:t>
          </a:r>
          <a:endParaRPr kumimoji="1" lang="en-US" altLang="ja-JP" sz="1200"/>
        </a:p>
        <a:p>
          <a:pPr algn="l"/>
          <a:r>
            <a:rPr kumimoji="1" lang="ja-JP" altLang="en-US" sz="1200"/>
            <a:t>　同日の場合、１枚あたり３部屋まで依頼可能です。　　</a:t>
          </a:r>
          <a:endParaRPr kumimoji="1" lang="en-US" altLang="ja-JP" sz="1200"/>
        </a:p>
        <a:p>
          <a:pPr algn="l"/>
          <a:r>
            <a:rPr kumimoji="1" lang="ja-JP" altLang="en-US" sz="1200"/>
            <a:t>　４部屋以上借りられる場合は、２枚に分けて作成して</a:t>
          </a:r>
          <a:r>
            <a:rPr kumimoji="1" lang="ja-JP" altLang="en-US" sz="1200">
              <a:solidFill>
                <a:sysClr val="windowText" lastClr="000000"/>
              </a:solidFill>
            </a:rPr>
            <a:t>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・各室有線マイク２本、ワイヤレスマイク２本以上借りられる場合は、事前にお問い合わせください。本数に限りがあります。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</a:rPr>
            <a:t>301</a:t>
          </a:r>
          <a:r>
            <a:rPr kumimoji="1" lang="ja-JP" altLang="en-US" sz="1200">
              <a:solidFill>
                <a:sysClr val="windowText" lastClr="000000"/>
              </a:solidFill>
            </a:rPr>
            <a:t>会議室は、移動式ホワイトボード１台、備えつけのスクリーンが室料に含まれています。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・移動式ホワイトボードは３台、自立式スクリーンとプロジェクターは１台までです。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・「見積書発行依頼書（入力画面）」に入力した内容は「申込書（入力画面）」のシートに反映されますので、ご活用ください。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・１枚目に入力すると、２枚目に見積書が自動作成されますので、各自で出力ください。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★見積書に公印が必要な場合（原則、公印省略）</a:t>
          </a:r>
        </a:p>
        <a:p>
          <a:pPr algn="l"/>
          <a:r>
            <a:rPr kumimoji="1" lang="ja-JP" altLang="en-US" sz="1200"/>
            <a:t>同様式に必要事項を入力し、メールで同様式を送信ください。手続きには</a:t>
          </a:r>
          <a:r>
            <a:rPr kumimoji="1" lang="ja-JP" altLang="en-US" sz="1200">
              <a:solidFill>
                <a:sysClr val="windowText" lastClr="000000"/>
              </a:solidFill>
            </a:rPr>
            <a:t>４～５日</a:t>
          </a:r>
          <a:r>
            <a:rPr kumimoji="1" lang="ja-JP" altLang="en-US" sz="1200"/>
            <a:t>必要です。</a:t>
          </a:r>
        </a:p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メールアドレス</a:t>
          </a:r>
          <a:r>
            <a:rPr kumimoji="1" lang="en-US" altLang="ja-JP" sz="1200"/>
            <a:t>】</a:t>
          </a:r>
          <a:r>
            <a:rPr kumimoji="1" lang="ja-JP" altLang="en-US" sz="1200"/>
            <a:t>　</a:t>
          </a:r>
          <a:r>
            <a:rPr kumimoji="1" lang="en-US" altLang="ja-JP" sz="1200"/>
            <a:t>kaigisitu@osaka.jrc.or.jp</a:t>
          </a:r>
        </a:p>
        <a:p>
          <a:pPr algn="l"/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201706</xdr:colOff>
      <xdr:row>0</xdr:row>
      <xdr:rowOff>285749</xdr:rowOff>
    </xdr:from>
    <xdr:to>
      <xdr:col>34</xdr:col>
      <xdr:colOff>685799</xdr:colOff>
      <xdr:row>33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97806" y="285749"/>
          <a:ext cx="3617818" cy="688657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留意点</a:t>
          </a:r>
          <a:r>
            <a:rPr kumimoji="1" lang="en-US" altLang="ja-JP" sz="1200"/>
            <a:t>※</a:t>
          </a:r>
          <a:r>
            <a:rPr kumimoji="1" lang="ja-JP" altLang="en-US" sz="1200"/>
            <a:t>　　　　　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・黄色のセルは入力必須項目です。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・緑色のセルは、必要に応じて使用するセルです。</a:t>
          </a:r>
          <a:endParaRPr kumimoji="1" lang="en-US" altLang="ja-JP" sz="1200"/>
        </a:p>
        <a:p>
          <a:pPr algn="l"/>
          <a:r>
            <a:rPr kumimoji="1" lang="ja-JP" altLang="en-US" sz="1200"/>
            <a:t>　同日の場合、１枚あたり３部屋まで依頼可能です。　　</a:t>
          </a:r>
          <a:endParaRPr kumimoji="1" lang="en-US" altLang="ja-JP" sz="1200"/>
        </a:p>
        <a:p>
          <a:pPr algn="l"/>
          <a:r>
            <a:rPr kumimoji="1" lang="ja-JP" altLang="en-US" sz="1200"/>
            <a:t>　４部屋以上借りられる場合は、２枚に分けて作成してください。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・各室有線マイク２本、ワイヤレスマイク２本以上借りられる場合は、事前にお問い合わせください。本数に限りがあります。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/>
            <a:t>・</a:t>
          </a:r>
          <a:r>
            <a:rPr kumimoji="1" lang="en-US" altLang="ja-JP" sz="1200"/>
            <a:t>301</a:t>
          </a:r>
          <a:r>
            <a:rPr kumimoji="1" lang="ja-JP" altLang="en-US" sz="1200"/>
            <a:t>会議室は、移動式ホワイトボード１台、備えつけのスクリーンが室料に含まれています。</a:t>
          </a:r>
          <a:endParaRPr kumimoji="1" lang="en-US" altLang="ja-JP" sz="1200"/>
        </a:p>
        <a:p>
          <a:pPr algn="l"/>
          <a:endParaRPr kumimoji="1" lang="ja-JP" altLang="en-US" sz="1200"/>
        </a:p>
        <a:p>
          <a:pPr algn="l"/>
          <a:r>
            <a:rPr kumimoji="1" lang="ja-JP" altLang="en-US" sz="1200"/>
            <a:t>・移動式ホワイトボードは３台、自立式スクリーンとプロジェクターは１台までです。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・「見積書発行依頼書（入力画面）」に入力した内容が「申込書（入力画面）」のシートに反映されるよう、一部のセルに数式が入っていますが、見積書が不要な場合は、申込書シートに直接手入力することも可能です。</a:t>
          </a:r>
          <a:endParaRPr kumimoji="1" lang="en-US" altLang="ja-JP" sz="1200"/>
        </a:p>
        <a:p>
          <a:pPr algn="l"/>
          <a:endParaRPr kumimoji="1" lang="ja-JP" altLang="en-US" sz="1200"/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・申込書は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必要事項を入力した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ファイルをメールに添付してお送りください。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（提出先メールアドレス：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kaigisitu@osaka.jrc.or.jp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106"/>
  <sheetViews>
    <sheetView showZeros="0" tabSelected="1" view="pageBreakPreview" zoomScaleNormal="85" zoomScaleSheetLayoutView="100" workbookViewId="0">
      <selection activeCell="R14" sqref="R14:U14"/>
    </sheetView>
  </sheetViews>
  <sheetFormatPr defaultRowHeight="13.5" x14ac:dyDescent="0.15"/>
  <cols>
    <col min="1" max="6" width="3.625" style="25" customWidth="1"/>
    <col min="7" max="8" width="2.875" style="25" customWidth="1"/>
    <col min="9" max="9" width="3.625" style="25" customWidth="1"/>
    <col min="10" max="11" width="2.875" style="25" customWidth="1"/>
    <col min="12" max="12" width="3.625" style="25" customWidth="1"/>
    <col min="13" max="14" width="2.875" style="25" customWidth="1"/>
    <col min="15" max="15" width="3.75" style="25" customWidth="1"/>
    <col min="16" max="17" width="2.875" style="25" customWidth="1"/>
    <col min="18" max="18" width="3.625" style="25" customWidth="1"/>
    <col min="19" max="20" width="2.875" style="25" customWidth="1"/>
    <col min="21" max="22" width="3.625" style="25" customWidth="1"/>
    <col min="23" max="23" width="3.125" style="25" customWidth="1"/>
    <col min="24" max="24" width="3.625" style="25" customWidth="1"/>
    <col min="25" max="25" width="3.625" style="26" customWidth="1"/>
    <col min="26" max="27" width="3.625" style="25" customWidth="1"/>
    <col min="28" max="29" width="4.625" style="25" customWidth="1"/>
    <col min="30" max="30" width="6.875" style="25" bestFit="1" customWidth="1"/>
    <col min="31" max="32" width="4.625" style="25" customWidth="1"/>
    <col min="33" max="16384" width="9" style="25"/>
  </cols>
  <sheetData>
    <row r="1" spans="1:27" ht="22.5" customHeight="1" x14ac:dyDescent="0.15">
      <c r="A1" s="24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24"/>
    </row>
    <row r="2" spans="1:27" ht="15" customHeight="1" thickBot="1" x14ac:dyDescent="0.2">
      <c r="A2" s="24"/>
      <c r="B2" s="2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7" ht="22.5" customHeight="1" x14ac:dyDescent="0.15">
      <c r="C3" s="252" t="s">
        <v>1</v>
      </c>
      <c r="D3" s="253"/>
      <c r="E3" s="254"/>
      <c r="F3" s="255"/>
      <c r="G3" s="256" t="str">
        <f>入力規則【非表示】!A17</f>
        <v>令和</v>
      </c>
      <c r="H3" s="210"/>
      <c r="I3" s="27"/>
      <c r="J3" s="210" t="s">
        <v>2</v>
      </c>
      <c r="K3" s="210"/>
      <c r="L3" s="27"/>
      <c r="M3" s="210" t="s">
        <v>3</v>
      </c>
      <c r="N3" s="210"/>
      <c r="O3" s="27"/>
      <c r="P3" s="210" t="s">
        <v>4</v>
      </c>
      <c r="Q3" s="210"/>
      <c r="R3" s="27"/>
      <c r="S3" s="210" t="s">
        <v>5</v>
      </c>
      <c r="T3" s="211"/>
      <c r="U3" s="28" t="s">
        <v>6</v>
      </c>
      <c r="V3" s="228"/>
      <c r="W3" s="228"/>
      <c r="X3" s="229"/>
      <c r="Y3" s="29"/>
    </row>
    <row r="4" spans="1:27" ht="37.5" customHeight="1" x14ac:dyDescent="0.15">
      <c r="C4" s="227" t="s">
        <v>7</v>
      </c>
      <c r="D4" s="192"/>
      <c r="E4" s="192"/>
      <c r="F4" s="192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9"/>
    </row>
    <row r="5" spans="1:27" ht="22.5" customHeight="1" x14ac:dyDescent="0.15">
      <c r="C5" s="237" t="s">
        <v>8</v>
      </c>
      <c r="D5" s="148"/>
      <c r="E5" s="238"/>
      <c r="F5" s="239"/>
      <c r="G5" s="245"/>
      <c r="H5" s="246"/>
      <c r="I5" s="246"/>
      <c r="J5" s="246"/>
      <c r="K5" s="246"/>
      <c r="L5" s="247"/>
      <c r="M5" s="248"/>
      <c r="N5" s="249"/>
      <c r="O5" s="249"/>
      <c r="P5" s="249"/>
      <c r="Q5" s="249"/>
      <c r="R5" s="250"/>
      <c r="S5" s="249"/>
      <c r="T5" s="249"/>
      <c r="U5" s="249"/>
      <c r="V5" s="249"/>
      <c r="W5" s="249"/>
      <c r="X5" s="251"/>
      <c r="Y5" s="29"/>
    </row>
    <row r="6" spans="1:27" ht="15" customHeight="1" x14ac:dyDescent="0.15">
      <c r="C6" s="230" t="s">
        <v>9</v>
      </c>
      <c r="D6" s="131"/>
      <c r="E6" s="131"/>
      <c r="F6" s="232" t="s">
        <v>10</v>
      </c>
      <c r="G6" s="217" t="s">
        <v>11</v>
      </c>
      <c r="H6" s="219" t="s">
        <v>12</v>
      </c>
      <c r="I6" s="219"/>
      <c r="J6" s="220"/>
      <c r="K6" s="30"/>
      <c r="L6" s="90" t="s">
        <v>13</v>
      </c>
      <c r="M6" s="221" t="s">
        <v>11</v>
      </c>
      <c r="N6" s="219" t="s">
        <v>12</v>
      </c>
      <c r="O6" s="219"/>
      <c r="P6" s="220"/>
      <c r="Q6" s="30"/>
      <c r="R6" s="90" t="s">
        <v>13</v>
      </c>
      <c r="S6" s="217" t="s">
        <v>11</v>
      </c>
      <c r="T6" s="219" t="s">
        <v>12</v>
      </c>
      <c r="U6" s="219"/>
      <c r="V6" s="220"/>
      <c r="W6" s="30"/>
      <c r="X6" s="91" t="s">
        <v>13</v>
      </c>
      <c r="Y6" s="29"/>
    </row>
    <row r="7" spans="1:27" ht="15" customHeight="1" x14ac:dyDescent="0.15">
      <c r="C7" s="142"/>
      <c r="D7" s="96"/>
      <c r="E7" s="96"/>
      <c r="F7" s="233"/>
      <c r="G7" s="218"/>
      <c r="H7" s="240" t="s">
        <v>14</v>
      </c>
      <c r="I7" s="240"/>
      <c r="J7" s="241"/>
      <c r="K7" s="34"/>
      <c r="L7" s="35" t="s">
        <v>13</v>
      </c>
      <c r="M7" s="222"/>
      <c r="N7" s="240" t="s">
        <v>14</v>
      </c>
      <c r="O7" s="240"/>
      <c r="P7" s="241"/>
      <c r="Q7" s="34"/>
      <c r="R7" s="35" t="s">
        <v>13</v>
      </c>
      <c r="S7" s="218"/>
      <c r="T7" s="240" t="s">
        <v>14</v>
      </c>
      <c r="U7" s="240"/>
      <c r="V7" s="241"/>
      <c r="W7" s="34"/>
      <c r="X7" s="36" t="s">
        <v>13</v>
      </c>
      <c r="Y7" s="29"/>
    </row>
    <row r="8" spans="1:27" ht="15" customHeight="1" x14ac:dyDescent="0.15">
      <c r="C8" s="142"/>
      <c r="D8" s="96"/>
      <c r="E8" s="96"/>
      <c r="F8" s="234"/>
      <c r="G8" s="244" t="s">
        <v>15</v>
      </c>
      <c r="H8" s="244"/>
      <c r="I8" s="244"/>
      <c r="J8" s="244"/>
      <c r="K8" s="82"/>
      <c r="L8" s="80" t="s">
        <v>13</v>
      </c>
      <c r="M8" s="242" t="s">
        <v>16</v>
      </c>
      <c r="N8" s="243"/>
      <c r="O8" s="243"/>
      <c r="P8" s="243"/>
      <c r="Q8" s="82"/>
      <c r="R8" s="80" t="s">
        <v>13</v>
      </c>
      <c r="S8" s="243" t="s">
        <v>16</v>
      </c>
      <c r="T8" s="243"/>
      <c r="U8" s="243"/>
      <c r="V8" s="243"/>
      <c r="W8" s="82"/>
      <c r="X8" s="81" t="s">
        <v>13</v>
      </c>
      <c r="Y8" s="29"/>
    </row>
    <row r="9" spans="1:27" ht="15" customHeight="1" x14ac:dyDescent="0.15">
      <c r="C9" s="142"/>
      <c r="D9" s="96"/>
      <c r="E9" s="96"/>
      <c r="F9" s="235" t="s">
        <v>17</v>
      </c>
      <c r="G9" s="215" t="s">
        <v>18</v>
      </c>
      <c r="H9" s="215"/>
      <c r="I9" s="215"/>
      <c r="J9" s="215"/>
      <c r="K9" s="65"/>
      <c r="L9" s="31" t="s">
        <v>19</v>
      </c>
      <c r="M9" s="216" t="s">
        <v>20</v>
      </c>
      <c r="N9" s="215"/>
      <c r="O9" s="215"/>
      <c r="P9" s="215"/>
      <c r="Q9" s="65"/>
      <c r="R9" s="31" t="s">
        <v>19</v>
      </c>
      <c r="S9" s="216" t="s">
        <v>20</v>
      </c>
      <c r="T9" s="215"/>
      <c r="U9" s="215"/>
      <c r="V9" s="215"/>
      <c r="W9" s="83"/>
      <c r="X9" s="33" t="s">
        <v>19</v>
      </c>
      <c r="Y9" s="29"/>
    </row>
    <row r="10" spans="1:27" ht="15" customHeight="1" x14ac:dyDescent="0.15">
      <c r="C10" s="142"/>
      <c r="D10" s="96"/>
      <c r="E10" s="96"/>
      <c r="F10" s="233"/>
      <c r="G10" s="223" t="s">
        <v>21</v>
      </c>
      <c r="H10" s="223"/>
      <c r="I10" s="223"/>
      <c r="J10" s="223"/>
      <c r="K10" s="66"/>
      <c r="L10" s="31" t="s">
        <v>19</v>
      </c>
      <c r="M10" s="224" t="s">
        <v>22</v>
      </c>
      <c r="N10" s="223"/>
      <c r="O10" s="223"/>
      <c r="P10" s="223"/>
      <c r="Q10" s="66"/>
      <c r="R10" s="31" t="s">
        <v>19</v>
      </c>
      <c r="S10" s="224" t="s">
        <v>22</v>
      </c>
      <c r="T10" s="223"/>
      <c r="U10" s="223"/>
      <c r="V10" s="223"/>
      <c r="W10" s="83"/>
      <c r="X10" s="33" t="s">
        <v>19</v>
      </c>
      <c r="Y10" s="29"/>
    </row>
    <row r="11" spans="1:27" ht="15" customHeight="1" x14ac:dyDescent="0.15">
      <c r="C11" s="231"/>
      <c r="D11" s="136"/>
      <c r="E11" s="136"/>
      <c r="F11" s="234"/>
      <c r="G11" s="225" t="s">
        <v>23</v>
      </c>
      <c r="H11" s="225"/>
      <c r="I11" s="225"/>
      <c r="J11" s="225"/>
      <c r="K11" s="67"/>
      <c r="L11" s="80" t="s">
        <v>19</v>
      </c>
      <c r="M11" s="226" t="s">
        <v>24</v>
      </c>
      <c r="N11" s="225"/>
      <c r="O11" s="225"/>
      <c r="P11" s="225"/>
      <c r="Q11" s="67"/>
      <c r="R11" s="80" t="s">
        <v>19</v>
      </c>
      <c r="S11" s="226" t="s">
        <v>24</v>
      </c>
      <c r="T11" s="225"/>
      <c r="U11" s="225"/>
      <c r="V11" s="225"/>
      <c r="W11" s="67"/>
      <c r="X11" s="81" t="s">
        <v>19</v>
      </c>
      <c r="Y11" s="29"/>
    </row>
    <row r="12" spans="1:27" ht="15" customHeight="1" x14ac:dyDescent="0.15">
      <c r="C12" s="141" t="s">
        <v>25</v>
      </c>
      <c r="D12" s="131"/>
      <c r="E12" s="131"/>
      <c r="F12" s="131"/>
      <c r="G12" s="130" t="s">
        <v>26</v>
      </c>
      <c r="H12" s="131"/>
      <c r="I12" s="132"/>
      <c r="J12" s="117" t="s">
        <v>27</v>
      </c>
      <c r="K12" s="118"/>
      <c r="L12" s="118"/>
      <c r="M12" s="118"/>
      <c r="N12" s="118"/>
      <c r="O12" s="119"/>
      <c r="P12" s="120" t="str">
        <f>LEFT(G5,3)</f>
        <v/>
      </c>
      <c r="Q12" s="120"/>
      <c r="R12" s="139" t="str">
        <f>IF(G5="","",SUMIFS(入力規則【非表示】!$K$3:$K$23,入力規則【非表示】!$I$3:$I$23,G5,入力規則【非表示】!$J$3:$J$23,$V$3))</f>
        <v/>
      </c>
      <c r="S12" s="139"/>
      <c r="T12" s="139"/>
      <c r="U12" s="140"/>
      <c r="V12" s="173"/>
      <c r="W12" s="173"/>
      <c r="X12" s="174"/>
    </row>
    <row r="13" spans="1:27" ht="15" customHeight="1" x14ac:dyDescent="0.15">
      <c r="C13" s="142"/>
      <c r="D13" s="96"/>
      <c r="E13" s="96"/>
      <c r="F13" s="96"/>
      <c r="G13" s="133"/>
      <c r="H13" s="96"/>
      <c r="I13" s="134"/>
      <c r="J13" s="105" t="s">
        <v>10</v>
      </c>
      <c r="K13" s="106"/>
      <c r="L13" s="106"/>
      <c r="M13" s="106"/>
      <c r="N13" s="106"/>
      <c r="O13" s="107"/>
      <c r="P13" s="138" t="str">
        <f>IF(SUM(K6:K8)=0,"",SUM(K6:K8))</f>
        <v/>
      </c>
      <c r="Q13" s="138"/>
      <c r="R13" s="115" t="str">
        <f>IF(P13="","",入力規則【非表示】!$N$2+入力規則【非表示】!$N$3*(P13-1))</f>
        <v/>
      </c>
      <c r="S13" s="115"/>
      <c r="T13" s="115"/>
      <c r="U13" s="116"/>
      <c r="V13" s="175"/>
      <c r="W13" s="175"/>
      <c r="X13" s="176"/>
    </row>
    <row r="14" spans="1:27" ht="15" customHeight="1" x14ac:dyDescent="0.15">
      <c r="C14" s="142"/>
      <c r="D14" s="96"/>
      <c r="E14" s="96"/>
      <c r="F14" s="96"/>
      <c r="G14" s="133"/>
      <c r="H14" s="96"/>
      <c r="I14" s="134"/>
      <c r="J14" s="105" t="s">
        <v>18</v>
      </c>
      <c r="K14" s="106"/>
      <c r="L14" s="106"/>
      <c r="M14" s="106"/>
      <c r="N14" s="106"/>
      <c r="O14" s="107"/>
      <c r="P14" s="108" t="str">
        <f>IF(K9=0,"",K9)</f>
        <v/>
      </c>
      <c r="Q14" s="108"/>
      <c r="R14" s="109" t="str">
        <f>IF(P14="","",入力規則【非表示】!$Q$2*P14)</f>
        <v/>
      </c>
      <c r="S14" s="109"/>
      <c r="T14" s="109"/>
      <c r="U14" s="110"/>
      <c r="V14" s="175"/>
      <c r="W14" s="175"/>
      <c r="X14" s="176"/>
    </row>
    <row r="15" spans="1:27" ht="15" customHeight="1" x14ac:dyDescent="0.15">
      <c r="C15" s="142"/>
      <c r="D15" s="96"/>
      <c r="E15" s="96"/>
      <c r="F15" s="96"/>
      <c r="G15" s="133"/>
      <c r="H15" s="96"/>
      <c r="I15" s="134"/>
      <c r="J15" s="105" t="s">
        <v>21</v>
      </c>
      <c r="K15" s="106"/>
      <c r="L15" s="106"/>
      <c r="M15" s="106"/>
      <c r="N15" s="106"/>
      <c r="O15" s="107"/>
      <c r="P15" s="108" t="str">
        <f>IF(K10=0,"",K10)</f>
        <v/>
      </c>
      <c r="Q15" s="108"/>
      <c r="R15" s="109" t="str">
        <f>IF(P15="","",入力規則【非表示】!$Q$2*P15)</f>
        <v/>
      </c>
      <c r="S15" s="109"/>
      <c r="T15" s="109"/>
      <c r="U15" s="110"/>
      <c r="V15" s="175"/>
      <c r="W15" s="175"/>
      <c r="X15" s="176"/>
    </row>
    <row r="16" spans="1:27" ht="15" customHeight="1" x14ac:dyDescent="0.15">
      <c r="C16" s="142"/>
      <c r="D16" s="96"/>
      <c r="E16" s="96"/>
      <c r="F16" s="96"/>
      <c r="G16" s="135"/>
      <c r="H16" s="136"/>
      <c r="I16" s="137"/>
      <c r="J16" s="121" t="s">
        <v>23</v>
      </c>
      <c r="K16" s="122"/>
      <c r="L16" s="122"/>
      <c r="M16" s="122"/>
      <c r="N16" s="122"/>
      <c r="O16" s="123"/>
      <c r="P16" s="108" t="str">
        <f>IF(K11=0,"",K11)</f>
        <v/>
      </c>
      <c r="Q16" s="108"/>
      <c r="R16" s="109" t="str">
        <f>IF(P16="","",入力規則【非表示】!$U$2*P16)</f>
        <v/>
      </c>
      <c r="S16" s="109"/>
      <c r="T16" s="109"/>
      <c r="U16" s="110"/>
      <c r="V16" s="175"/>
      <c r="W16" s="175"/>
      <c r="X16" s="176"/>
    </row>
    <row r="17" spans="3:27" ht="15" customHeight="1" x14ac:dyDescent="0.15">
      <c r="C17" s="142"/>
      <c r="D17" s="96"/>
      <c r="E17" s="96"/>
      <c r="F17" s="96"/>
      <c r="G17" s="130" t="s">
        <v>28</v>
      </c>
      <c r="H17" s="131"/>
      <c r="I17" s="132"/>
      <c r="J17" s="117" t="s">
        <v>27</v>
      </c>
      <c r="K17" s="118"/>
      <c r="L17" s="118"/>
      <c r="M17" s="118"/>
      <c r="N17" s="118"/>
      <c r="O17" s="119"/>
      <c r="P17" s="120" t="str">
        <f>LEFT(M5,3)</f>
        <v/>
      </c>
      <c r="Q17" s="120"/>
      <c r="R17" s="139" t="str">
        <f>IF(M5="","",SUMIFS(入力規則【非表示】!$K$3:$K$23,入力規則【非表示】!$I$3:$I$23,M5,入力規則【非表示】!$J$3:$J$23,$V$3))</f>
        <v/>
      </c>
      <c r="S17" s="139"/>
      <c r="T17" s="139"/>
      <c r="U17" s="140"/>
      <c r="V17" s="175"/>
      <c r="W17" s="175"/>
      <c r="X17" s="176"/>
    </row>
    <row r="18" spans="3:27" ht="15" customHeight="1" x14ac:dyDescent="0.15">
      <c r="C18" s="142"/>
      <c r="D18" s="96"/>
      <c r="E18" s="96"/>
      <c r="F18" s="96"/>
      <c r="G18" s="133"/>
      <c r="H18" s="96"/>
      <c r="I18" s="134"/>
      <c r="J18" s="105" t="s">
        <v>10</v>
      </c>
      <c r="K18" s="106"/>
      <c r="L18" s="106"/>
      <c r="M18" s="106"/>
      <c r="N18" s="106"/>
      <c r="O18" s="107"/>
      <c r="P18" s="138" t="str">
        <f>IF(SUM(Q6:Q8)=0,"",SUM(Q6:Q8))</f>
        <v/>
      </c>
      <c r="Q18" s="138"/>
      <c r="R18" s="115" t="str">
        <f>IF(P18="","",入力規則【非表示】!$N$2+入力規則【非表示】!$N$3*(P18-1))</f>
        <v/>
      </c>
      <c r="S18" s="115"/>
      <c r="T18" s="115"/>
      <c r="U18" s="116"/>
      <c r="V18" s="175"/>
      <c r="W18" s="175"/>
      <c r="X18" s="176"/>
    </row>
    <row r="19" spans="3:27" ht="15" customHeight="1" x14ac:dyDescent="0.15">
      <c r="C19" s="142"/>
      <c r="D19" s="96"/>
      <c r="E19" s="96"/>
      <c r="F19" s="96"/>
      <c r="G19" s="133"/>
      <c r="H19" s="96"/>
      <c r="I19" s="134"/>
      <c r="J19" s="105" t="s">
        <v>18</v>
      </c>
      <c r="K19" s="106"/>
      <c r="L19" s="106"/>
      <c r="M19" s="106"/>
      <c r="N19" s="106"/>
      <c r="O19" s="107"/>
      <c r="P19" s="108" t="str">
        <f>IF(Q9=0,"",Q9)</f>
        <v/>
      </c>
      <c r="Q19" s="108"/>
      <c r="R19" s="109" t="str">
        <f>IF(P19="","",入力規則【非表示】!$Q$2*P19)</f>
        <v/>
      </c>
      <c r="S19" s="109"/>
      <c r="T19" s="109"/>
      <c r="U19" s="110"/>
      <c r="V19" s="175"/>
      <c r="W19" s="175"/>
      <c r="X19" s="176"/>
    </row>
    <row r="20" spans="3:27" ht="15" customHeight="1" x14ac:dyDescent="0.15">
      <c r="C20" s="142"/>
      <c r="D20" s="96"/>
      <c r="E20" s="96"/>
      <c r="F20" s="96"/>
      <c r="G20" s="133"/>
      <c r="H20" s="96"/>
      <c r="I20" s="134"/>
      <c r="J20" s="105" t="s">
        <v>21</v>
      </c>
      <c r="K20" s="106"/>
      <c r="L20" s="106"/>
      <c r="M20" s="106"/>
      <c r="N20" s="106"/>
      <c r="O20" s="107"/>
      <c r="P20" s="108" t="str">
        <f>IF(Q10=0,"",Q10)</f>
        <v/>
      </c>
      <c r="Q20" s="108"/>
      <c r="R20" s="109" t="str">
        <f>IF(P20="","",入力規則【非表示】!$Q$2*P20)</f>
        <v/>
      </c>
      <c r="S20" s="109"/>
      <c r="T20" s="109"/>
      <c r="U20" s="110"/>
      <c r="V20" s="175"/>
      <c r="W20" s="175"/>
      <c r="X20" s="176"/>
    </row>
    <row r="21" spans="3:27" ht="15" customHeight="1" x14ac:dyDescent="0.15">
      <c r="C21" s="142"/>
      <c r="D21" s="96"/>
      <c r="E21" s="96"/>
      <c r="F21" s="96"/>
      <c r="G21" s="135"/>
      <c r="H21" s="136"/>
      <c r="I21" s="137"/>
      <c r="J21" s="121" t="s">
        <v>23</v>
      </c>
      <c r="K21" s="122"/>
      <c r="L21" s="122"/>
      <c r="M21" s="122"/>
      <c r="N21" s="122"/>
      <c r="O21" s="123"/>
      <c r="P21" s="108" t="str">
        <f>IF(Q11=0,"",Q11)</f>
        <v/>
      </c>
      <c r="Q21" s="108"/>
      <c r="R21" s="109" t="str">
        <f>IF(P21="","",入力規則【非表示】!$U$2*P21)</f>
        <v/>
      </c>
      <c r="S21" s="109"/>
      <c r="T21" s="109"/>
      <c r="U21" s="110"/>
      <c r="V21" s="175"/>
      <c r="W21" s="175"/>
      <c r="X21" s="176"/>
    </row>
    <row r="22" spans="3:27" ht="15" customHeight="1" x14ac:dyDescent="0.15">
      <c r="C22" s="142"/>
      <c r="D22" s="96"/>
      <c r="E22" s="96"/>
      <c r="F22" s="96"/>
      <c r="G22" s="130" t="s">
        <v>29</v>
      </c>
      <c r="H22" s="131"/>
      <c r="I22" s="132"/>
      <c r="J22" s="117" t="s">
        <v>27</v>
      </c>
      <c r="K22" s="118"/>
      <c r="L22" s="118"/>
      <c r="M22" s="118"/>
      <c r="N22" s="118"/>
      <c r="O22" s="119"/>
      <c r="P22" s="120" t="str">
        <f>LEFT(S5,3)</f>
        <v/>
      </c>
      <c r="Q22" s="120"/>
      <c r="R22" s="139" t="str">
        <f>IF(S5="","",SUMIFS(入力規則【非表示】!$K$3:$K$23,入力規則【非表示】!$I$3:$I$23,S5,入力規則【非表示】!$J$3:$J$23,$V$3))</f>
        <v/>
      </c>
      <c r="S22" s="139"/>
      <c r="T22" s="139"/>
      <c r="U22" s="140"/>
      <c r="V22" s="175"/>
      <c r="W22" s="175"/>
      <c r="X22" s="176"/>
    </row>
    <row r="23" spans="3:27" ht="15" customHeight="1" x14ac:dyDescent="0.15">
      <c r="C23" s="142"/>
      <c r="D23" s="96"/>
      <c r="E23" s="96"/>
      <c r="F23" s="96"/>
      <c r="G23" s="133"/>
      <c r="H23" s="96"/>
      <c r="I23" s="134"/>
      <c r="J23" s="105" t="s">
        <v>10</v>
      </c>
      <c r="K23" s="106"/>
      <c r="L23" s="106"/>
      <c r="M23" s="106"/>
      <c r="N23" s="106"/>
      <c r="O23" s="107"/>
      <c r="P23" s="138" t="str">
        <f>IF(SUM(W6:W8)=0,"",SUM(W6:W8))</f>
        <v/>
      </c>
      <c r="Q23" s="138"/>
      <c r="R23" s="115" t="str">
        <f>IF(P23="","",入力規則【非表示】!$N$2+入力規則【非表示】!$N$3*(P23-1))</f>
        <v/>
      </c>
      <c r="S23" s="115"/>
      <c r="T23" s="115"/>
      <c r="U23" s="116"/>
      <c r="V23" s="175"/>
      <c r="W23" s="175"/>
      <c r="X23" s="176"/>
    </row>
    <row r="24" spans="3:27" ht="15" customHeight="1" x14ac:dyDescent="0.15">
      <c r="C24" s="142"/>
      <c r="D24" s="96"/>
      <c r="E24" s="96"/>
      <c r="F24" s="96"/>
      <c r="G24" s="133"/>
      <c r="H24" s="96"/>
      <c r="I24" s="134"/>
      <c r="J24" s="105" t="s">
        <v>18</v>
      </c>
      <c r="K24" s="106"/>
      <c r="L24" s="106"/>
      <c r="M24" s="106"/>
      <c r="N24" s="106"/>
      <c r="O24" s="107"/>
      <c r="P24" s="108" t="str">
        <f>IF(W9=0,"",W9)</f>
        <v/>
      </c>
      <c r="Q24" s="108"/>
      <c r="R24" s="109" t="str">
        <f>IF(P24="","",入力規則【非表示】!$Q$2*P24)</f>
        <v/>
      </c>
      <c r="S24" s="109"/>
      <c r="T24" s="109"/>
      <c r="U24" s="110"/>
      <c r="V24" s="175"/>
      <c r="W24" s="175"/>
      <c r="X24" s="176"/>
    </row>
    <row r="25" spans="3:27" ht="15" customHeight="1" x14ac:dyDescent="0.15">
      <c r="C25" s="142"/>
      <c r="D25" s="96"/>
      <c r="E25" s="96"/>
      <c r="F25" s="96"/>
      <c r="G25" s="133"/>
      <c r="H25" s="96"/>
      <c r="I25" s="134"/>
      <c r="J25" s="105" t="s">
        <v>21</v>
      </c>
      <c r="K25" s="106"/>
      <c r="L25" s="106"/>
      <c r="M25" s="106"/>
      <c r="N25" s="106"/>
      <c r="O25" s="107"/>
      <c r="P25" s="108" t="str">
        <f>IF(W10=0,"",W10)</f>
        <v/>
      </c>
      <c r="Q25" s="108"/>
      <c r="R25" s="109" t="str">
        <f>IF(P25="","",入力規則【非表示】!$Q$2*P25)</f>
        <v/>
      </c>
      <c r="S25" s="109"/>
      <c r="T25" s="109"/>
      <c r="U25" s="110"/>
      <c r="V25" s="175"/>
      <c r="W25" s="175"/>
      <c r="X25" s="176"/>
    </row>
    <row r="26" spans="3:27" ht="15" customHeight="1" x14ac:dyDescent="0.15">
      <c r="C26" s="142"/>
      <c r="D26" s="96"/>
      <c r="E26" s="96"/>
      <c r="F26" s="96"/>
      <c r="G26" s="135"/>
      <c r="H26" s="136"/>
      <c r="I26" s="137"/>
      <c r="J26" s="121" t="s">
        <v>23</v>
      </c>
      <c r="K26" s="122"/>
      <c r="L26" s="122"/>
      <c r="M26" s="122"/>
      <c r="N26" s="122"/>
      <c r="O26" s="123"/>
      <c r="P26" s="124" t="str">
        <f>IF(W11=0,"",W11)</f>
        <v/>
      </c>
      <c r="Q26" s="124"/>
      <c r="R26" s="143" t="str">
        <f>IF(P26="","",入力規則【非表示】!$U$2*P26)</f>
        <v/>
      </c>
      <c r="S26" s="143"/>
      <c r="T26" s="143"/>
      <c r="U26" s="144"/>
      <c r="V26" s="175"/>
      <c r="W26" s="175"/>
      <c r="X26" s="176"/>
    </row>
    <row r="27" spans="3:27" ht="15" customHeight="1" x14ac:dyDescent="0.15">
      <c r="C27" s="142"/>
      <c r="D27" s="96"/>
      <c r="E27" s="96"/>
      <c r="F27" s="96"/>
      <c r="G27" s="146" t="s">
        <v>30</v>
      </c>
      <c r="H27" s="147"/>
      <c r="I27" s="147"/>
      <c r="J27" s="147"/>
      <c r="K27" s="147"/>
      <c r="L27" s="147"/>
      <c r="M27" s="147"/>
      <c r="N27" s="147"/>
      <c r="O27" s="148"/>
      <c r="P27" s="149" t="str">
        <f>IF(SUM(R12:U26)=0,"",SUM(R12:U26))</f>
        <v/>
      </c>
      <c r="Q27" s="150"/>
      <c r="R27" s="150"/>
      <c r="S27" s="150"/>
      <c r="T27" s="150"/>
      <c r="U27" s="151"/>
      <c r="V27" s="175"/>
      <c r="W27" s="175"/>
      <c r="X27" s="176"/>
    </row>
    <row r="28" spans="3:27" ht="15" customHeight="1" x14ac:dyDescent="0.15">
      <c r="C28" s="142"/>
      <c r="D28" s="96"/>
      <c r="E28" s="96"/>
      <c r="F28" s="96"/>
      <c r="G28" s="152" t="s">
        <v>31</v>
      </c>
      <c r="H28" s="153"/>
      <c r="I28" s="153"/>
      <c r="J28" s="153"/>
      <c r="K28" s="153"/>
      <c r="L28" s="153"/>
      <c r="M28" s="153"/>
      <c r="N28" s="153"/>
      <c r="O28" s="154"/>
      <c r="P28" s="155" t="str">
        <f>IF(P27="","",P27*入力規則【非表示】!A14)</f>
        <v/>
      </c>
      <c r="Q28" s="156"/>
      <c r="R28" s="156"/>
      <c r="S28" s="156"/>
      <c r="T28" s="156"/>
      <c r="U28" s="157"/>
      <c r="V28" s="175"/>
      <c r="W28" s="175"/>
      <c r="X28" s="176"/>
      <c r="Y28" s="37"/>
      <c r="Z28" s="38"/>
      <c r="AA28" s="38"/>
    </row>
    <row r="29" spans="3:27" ht="30.75" customHeight="1" x14ac:dyDescent="0.15">
      <c r="C29" s="142"/>
      <c r="D29" s="96"/>
      <c r="E29" s="96"/>
      <c r="F29" s="96"/>
      <c r="G29" s="162" t="s">
        <v>32</v>
      </c>
      <c r="H29" s="163"/>
      <c r="I29" s="163"/>
      <c r="J29" s="163"/>
      <c r="K29" s="163"/>
      <c r="L29" s="163"/>
      <c r="M29" s="163"/>
      <c r="N29" s="163"/>
      <c r="O29" s="163"/>
      <c r="P29" s="164" t="str">
        <f>IF(P27="","",P27+P28)</f>
        <v/>
      </c>
      <c r="Q29" s="164"/>
      <c r="R29" s="164"/>
      <c r="S29" s="164"/>
      <c r="T29" s="164"/>
      <c r="U29" s="165"/>
      <c r="V29" s="175"/>
      <c r="W29" s="175"/>
      <c r="X29" s="176"/>
      <c r="Y29" s="39"/>
    </row>
    <row r="30" spans="3:27" ht="11.25" customHeight="1" x14ac:dyDescent="0.15">
      <c r="C30" s="126" t="s">
        <v>33</v>
      </c>
      <c r="D30" s="127"/>
      <c r="E30" s="127"/>
      <c r="F30" s="127"/>
      <c r="G30" s="179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1"/>
      <c r="Y30" s="25"/>
    </row>
    <row r="31" spans="3:27" ht="11.25" customHeight="1" x14ac:dyDescent="0.15">
      <c r="C31" s="128"/>
      <c r="D31" s="129"/>
      <c r="E31" s="129"/>
      <c r="F31" s="129"/>
      <c r="G31" s="182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4"/>
      <c r="Y31" s="25"/>
    </row>
    <row r="32" spans="3:27" ht="22.5" customHeight="1" thickBot="1" x14ac:dyDescent="0.2">
      <c r="C32" s="166" t="s">
        <v>34</v>
      </c>
      <c r="D32" s="167"/>
      <c r="E32" s="167"/>
      <c r="F32" s="167"/>
      <c r="G32" s="168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70"/>
      <c r="Y32" s="25"/>
    </row>
    <row r="33" spans="3:27" ht="18.75" customHeight="1" thickTop="1" x14ac:dyDescent="0.15">
      <c r="C33" s="185" t="s">
        <v>35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38"/>
      <c r="S33" s="38"/>
      <c r="T33" s="38"/>
      <c r="U33" s="38"/>
      <c r="V33" s="38"/>
      <c r="W33" s="38"/>
      <c r="X33" s="40"/>
      <c r="Y33" s="25"/>
    </row>
    <row r="34" spans="3:27" ht="18.75" customHeight="1" x14ac:dyDescent="0.15">
      <c r="C34" s="37"/>
      <c r="D34" s="38"/>
      <c r="E34" s="96" t="str">
        <f>入力規則【非表示】!A17</f>
        <v>令和</v>
      </c>
      <c r="F34" s="96"/>
      <c r="G34" s="41"/>
      <c r="H34" s="29" t="s">
        <v>2</v>
      </c>
      <c r="I34" s="41"/>
      <c r="J34" s="29" t="s">
        <v>3</v>
      </c>
      <c r="K34" s="41"/>
      <c r="L34" s="29" t="s">
        <v>4</v>
      </c>
      <c r="M34" s="42"/>
      <c r="N34" s="42"/>
      <c r="O34" s="42"/>
      <c r="P34" s="42"/>
      <c r="Q34" s="42"/>
      <c r="R34" s="38"/>
      <c r="S34" s="38"/>
      <c r="T34" s="38"/>
      <c r="U34" s="38"/>
      <c r="V34" s="38"/>
      <c r="W34" s="38"/>
      <c r="X34" s="40"/>
      <c r="Y34" s="25"/>
    </row>
    <row r="35" spans="3:27" ht="15" customHeight="1" x14ac:dyDescent="0.15"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0"/>
      <c r="Y35" s="25"/>
    </row>
    <row r="36" spans="3:27" ht="15.75" customHeight="1" x14ac:dyDescent="0.15">
      <c r="C36" s="37"/>
      <c r="D36" s="38"/>
      <c r="E36" s="38"/>
      <c r="F36" s="38"/>
      <c r="G36" s="43" t="s">
        <v>36</v>
      </c>
      <c r="H36" s="178"/>
      <c r="I36" s="178"/>
      <c r="J36" s="178"/>
      <c r="K36" s="178"/>
      <c r="L36" s="17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40"/>
      <c r="Y36" s="25"/>
    </row>
    <row r="37" spans="3:27" ht="22.5" customHeight="1" x14ac:dyDescent="0.15">
      <c r="C37" s="37"/>
      <c r="D37" s="171" t="s">
        <v>37</v>
      </c>
      <c r="E37" s="171"/>
      <c r="F37" s="171"/>
      <c r="G37" s="38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  <c r="Y37" s="25"/>
    </row>
    <row r="38" spans="3:27" ht="15" customHeight="1" x14ac:dyDescent="0.15"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0"/>
      <c r="Y38" s="25"/>
    </row>
    <row r="39" spans="3:27" ht="22.5" customHeight="1" x14ac:dyDescent="0.15">
      <c r="C39" s="37"/>
      <c r="D39" s="125" t="s">
        <v>38</v>
      </c>
      <c r="E39" s="125"/>
      <c r="F39" s="125"/>
      <c r="G39" s="38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4"/>
      <c r="Y39" s="25"/>
    </row>
    <row r="40" spans="3:27" ht="15" customHeight="1" x14ac:dyDescent="0.15">
      <c r="C40" s="37"/>
      <c r="D40" s="38"/>
      <c r="E40" s="29"/>
      <c r="F40" s="2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9"/>
      <c r="R40" s="38"/>
      <c r="T40" s="38"/>
      <c r="U40" s="84"/>
      <c r="V40" s="84"/>
      <c r="W40" s="84"/>
      <c r="X40" s="85"/>
      <c r="Y40" s="25"/>
    </row>
    <row r="41" spans="3:27" ht="15" customHeight="1" x14ac:dyDescent="0.15">
      <c r="C41" s="37"/>
      <c r="D41" s="171" t="s">
        <v>39</v>
      </c>
      <c r="E41" s="171"/>
      <c r="F41" s="171"/>
      <c r="G41" s="38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96" t="s">
        <v>40</v>
      </c>
      <c r="T41" s="96"/>
      <c r="U41" s="97"/>
      <c r="V41" s="97"/>
      <c r="W41" s="97"/>
      <c r="X41" s="102"/>
      <c r="Y41" s="25"/>
    </row>
    <row r="42" spans="3:27" ht="15" customHeight="1" x14ac:dyDescent="0.15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3" t="s">
        <v>41</v>
      </c>
      <c r="T42" s="103"/>
      <c r="U42" s="103"/>
      <c r="V42" s="104"/>
      <c r="W42" s="104"/>
      <c r="X42" s="86" t="s">
        <v>42</v>
      </c>
      <c r="Y42" s="25"/>
    </row>
    <row r="43" spans="3:27" ht="15" customHeight="1" x14ac:dyDescent="0.15">
      <c r="C43" s="37"/>
      <c r="D43" s="177" t="s">
        <v>43</v>
      </c>
      <c r="E43" s="177"/>
      <c r="F43" s="177"/>
      <c r="G43" s="38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 t="s">
        <v>44</v>
      </c>
      <c r="T43" s="96"/>
      <c r="U43" s="97"/>
      <c r="V43" s="97"/>
      <c r="W43" s="97"/>
      <c r="X43" s="102"/>
      <c r="Y43" s="25"/>
    </row>
    <row r="44" spans="3:27" ht="14.25" thickBot="1" x14ac:dyDescent="0.2"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25"/>
    </row>
    <row r="45" spans="3:27" ht="22.5" customHeight="1" x14ac:dyDescent="0.1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 t="s">
        <v>45</v>
      </c>
      <c r="O45" s="47"/>
      <c r="P45" s="47"/>
      <c r="Q45" s="47"/>
      <c r="R45" s="47"/>
      <c r="S45" s="48"/>
      <c r="T45" s="48"/>
      <c r="U45" s="48"/>
      <c r="V45" s="48"/>
      <c r="W45" s="48"/>
      <c r="X45" s="38"/>
      <c r="Y45" s="38"/>
      <c r="Z45" s="38"/>
      <c r="AA45" s="38"/>
    </row>
    <row r="46" spans="3:27" ht="15" customHeight="1" thickBot="1" x14ac:dyDescent="0.2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38"/>
      <c r="T46" s="38"/>
      <c r="U46" s="38"/>
      <c r="V46" s="38"/>
      <c r="W46" s="38"/>
      <c r="X46" s="38"/>
      <c r="Y46" s="38"/>
      <c r="Z46" s="38"/>
      <c r="AA46" s="38"/>
    </row>
    <row r="47" spans="3:27" ht="15" customHeight="1" thickTop="1" thickBot="1" x14ac:dyDescent="0.2">
      <c r="C47" s="145" t="s">
        <v>46</v>
      </c>
      <c r="D47" s="145"/>
      <c r="E47" s="98" t="s">
        <v>47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6"/>
      <c r="T47" s="6"/>
      <c r="U47" s="6"/>
      <c r="V47" s="6"/>
      <c r="W47" s="38"/>
      <c r="X47" s="38"/>
      <c r="Y47" s="38"/>
      <c r="Z47" s="38"/>
      <c r="AA47" s="38"/>
    </row>
    <row r="48" spans="3:27" ht="15" customHeight="1" thickTop="1" thickBot="1" x14ac:dyDescent="0.2">
      <c r="C48" s="145"/>
      <c r="D48" s="145"/>
      <c r="E48" s="98" t="s">
        <v>48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6"/>
      <c r="T48" s="101" t="s">
        <v>49</v>
      </c>
      <c r="U48" s="101"/>
      <c r="V48" s="101"/>
      <c r="W48" s="38"/>
      <c r="X48" s="38"/>
      <c r="Y48" s="38"/>
      <c r="Z48" s="38"/>
      <c r="AA48" s="38"/>
    </row>
    <row r="49" spans="1:27" s="38" customFormat="1" ht="21.75" thickTop="1" x14ac:dyDescent="0.15">
      <c r="A49" s="200" t="s">
        <v>50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</row>
    <row r="50" spans="1:27" s="38" customFormat="1" ht="20.100000000000001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38" customFormat="1" ht="20.100000000000001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209" t="str">
        <f>IF($G$34="",入力規則【非表示】!A17&amp;"　　年　　月　　日",$E$34&amp;$G$34&amp;$H$34&amp;$I$34&amp;$J$34&amp;$K$34&amp;$L$34&amp;" ")</f>
        <v>令和　　年　　月　　日</v>
      </c>
      <c r="T51" s="209"/>
      <c r="U51" s="209"/>
      <c r="V51" s="209"/>
      <c r="W51" s="209"/>
      <c r="X51" s="209"/>
      <c r="Y51" s="209"/>
      <c r="Z51" s="29"/>
      <c r="AA51" s="29"/>
    </row>
    <row r="52" spans="1:27" s="38" customFormat="1" ht="20.100000000000001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38" customFormat="1" ht="20.100000000000001" customHeight="1" x14ac:dyDescent="0.15">
      <c r="B53" s="49"/>
      <c r="C53" s="50" t="str">
        <f>$G$36&amp;$H$36</f>
        <v>〒</v>
      </c>
      <c r="D53" s="50"/>
      <c r="E53" s="50"/>
      <c r="F53" s="50"/>
      <c r="G53" s="50"/>
      <c r="H53" s="50"/>
      <c r="I53" s="50"/>
      <c r="J53" s="50"/>
      <c r="K53" s="50"/>
      <c r="L53" s="51"/>
      <c r="Q53" s="38" t="s">
        <v>51</v>
      </c>
      <c r="Y53" s="29"/>
    </row>
    <row r="54" spans="1:27" s="38" customFormat="1" ht="20.100000000000001" customHeight="1" x14ac:dyDescent="0.15">
      <c r="B54" s="52"/>
      <c r="C54" s="205" t="str">
        <f>IF($H$37="","",H37)</f>
        <v/>
      </c>
      <c r="D54" s="205"/>
      <c r="E54" s="205"/>
      <c r="F54" s="205"/>
      <c r="G54" s="205"/>
      <c r="H54" s="205"/>
      <c r="I54" s="205"/>
      <c r="J54" s="205"/>
      <c r="K54" s="205"/>
      <c r="L54" s="206"/>
      <c r="Q54" s="171" t="s">
        <v>52</v>
      </c>
      <c r="R54" s="171"/>
      <c r="S54" s="171"/>
      <c r="T54" s="171"/>
      <c r="U54" s="171"/>
      <c r="V54" s="171"/>
      <c r="W54" s="171"/>
      <c r="X54" s="171"/>
      <c r="Y54" s="171"/>
    </row>
    <row r="55" spans="1:27" s="38" customFormat="1" ht="20.100000000000001" customHeight="1" x14ac:dyDescent="0.15">
      <c r="B55" s="52"/>
      <c r="C55" s="205"/>
      <c r="D55" s="205"/>
      <c r="E55" s="205"/>
      <c r="F55" s="205"/>
      <c r="G55" s="205"/>
      <c r="H55" s="205"/>
      <c r="I55" s="205"/>
      <c r="J55" s="205"/>
      <c r="K55" s="205"/>
      <c r="L55" s="206"/>
      <c r="Q55" s="171" t="s">
        <v>45</v>
      </c>
      <c r="R55" s="171"/>
      <c r="S55" s="171"/>
      <c r="T55" s="171"/>
      <c r="U55" s="171"/>
      <c r="V55" s="171"/>
      <c r="W55" s="171"/>
      <c r="X55" s="171"/>
      <c r="Y55" s="171"/>
    </row>
    <row r="56" spans="1:27" s="38" customFormat="1" ht="20.100000000000001" customHeight="1" x14ac:dyDescent="0.15">
      <c r="B56" s="52"/>
      <c r="C56" s="205" t="str">
        <f>IF($H$39="","",H39)</f>
        <v/>
      </c>
      <c r="D56" s="205"/>
      <c r="E56" s="205"/>
      <c r="F56" s="205"/>
      <c r="G56" s="205"/>
      <c r="H56" s="205"/>
      <c r="I56" s="205"/>
      <c r="J56" s="205"/>
      <c r="K56" s="205"/>
      <c r="L56" s="206"/>
      <c r="Q56" s="38" t="s">
        <v>53</v>
      </c>
    </row>
    <row r="57" spans="1:27" s="38" customFormat="1" ht="20.100000000000001" customHeight="1" x14ac:dyDescent="0.15">
      <c r="B57" s="52"/>
      <c r="C57" s="205"/>
      <c r="D57" s="205"/>
      <c r="E57" s="205"/>
      <c r="F57" s="205"/>
      <c r="G57" s="205"/>
      <c r="H57" s="205"/>
      <c r="I57" s="205"/>
      <c r="J57" s="205"/>
      <c r="K57" s="205"/>
      <c r="L57" s="206"/>
      <c r="Q57" s="38" t="s">
        <v>54</v>
      </c>
      <c r="Y57" s="29"/>
    </row>
    <row r="58" spans="1:27" s="38" customFormat="1" ht="20.100000000000001" customHeight="1" x14ac:dyDescent="0.15">
      <c r="B58" s="52"/>
      <c r="C58" s="207" t="str">
        <f>IF($H$41="","",H41)</f>
        <v/>
      </c>
      <c r="D58" s="207"/>
      <c r="E58" s="207"/>
      <c r="F58" s="207"/>
      <c r="G58" s="207"/>
      <c r="H58" s="207"/>
      <c r="I58" s="207"/>
      <c r="J58" s="207"/>
      <c r="K58" s="207"/>
      <c r="L58" s="208"/>
      <c r="Y58" s="29"/>
    </row>
    <row r="59" spans="1:27" s="38" customFormat="1" ht="20.100000000000001" customHeight="1" x14ac:dyDescent="0.15">
      <c r="B59" s="52"/>
      <c r="C59" s="158" t="str">
        <f>$G$30&amp;"　様　"</f>
        <v>　様　</v>
      </c>
      <c r="D59" s="158"/>
      <c r="E59" s="158"/>
      <c r="F59" s="158"/>
      <c r="G59" s="158"/>
      <c r="H59" s="158"/>
      <c r="I59" s="158"/>
      <c r="J59" s="158"/>
      <c r="K59" s="158"/>
      <c r="L59" s="159"/>
      <c r="Y59" s="29"/>
    </row>
    <row r="60" spans="1:27" s="38" customFormat="1" ht="20.100000000000001" customHeight="1" x14ac:dyDescent="0.15">
      <c r="B60" s="53"/>
      <c r="C60" s="160"/>
      <c r="D60" s="160"/>
      <c r="E60" s="160"/>
      <c r="F60" s="160"/>
      <c r="G60" s="160"/>
      <c r="H60" s="160"/>
      <c r="I60" s="160"/>
      <c r="J60" s="160"/>
      <c r="K60" s="160"/>
      <c r="L60" s="161"/>
      <c r="Y60" s="29"/>
    </row>
    <row r="61" spans="1:27" s="38" customFormat="1" ht="20.100000000000001" customHeight="1" x14ac:dyDescent="0.15">
      <c r="Y61" s="29"/>
    </row>
    <row r="62" spans="1:27" s="38" customFormat="1" ht="20.100000000000001" customHeight="1" x14ac:dyDescent="0.15">
      <c r="Y62" s="29"/>
    </row>
    <row r="63" spans="1:27" s="38" customFormat="1" ht="20.100000000000001" customHeight="1" x14ac:dyDescent="0.15">
      <c r="B63" s="38" t="s">
        <v>55</v>
      </c>
      <c r="Y63" s="29"/>
    </row>
    <row r="64" spans="1:27" s="38" customFormat="1" ht="20.100000000000001" customHeight="1" x14ac:dyDescent="0.15">
      <c r="P64" s="201" t="s">
        <v>56</v>
      </c>
      <c r="Q64" s="202"/>
      <c r="R64" s="203"/>
      <c r="S64" s="204" t="str">
        <f>P29</f>
        <v/>
      </c>
      <c r="T64" s="204"/>
      <c r="U64" s="204"/>
      <c r="V64" s="204"/>
      <c r="W64" s="204"/>
      <c r="X64" s="204"/>
      <c r="Y64" s="204"/>
    </row>
    <row r="65" spans="2:25" s="38" customFormat="1" ht="20.100000000000001" customHeight="1" x14ac:dyDescent="0.15">
      <c r="T65" s="55"/>
      <c r="Y65" s="29"/>
    </row>
    <row r="66" spans="2:25" s="38" customFormat="1" ht="20.100000000000001" customHeight="1" x14ac:dyDescent="0.15">
      <c r="N66" s="38" t="s">
        <v>57</v>
      </c>
    </row>
    <row r="67" spans="2:25" s="38" customFormat="1" ht="20.100000000000001" customHeight="1" x14ac:dyDescent="0.15">
      <c r="Y67" s="29"/>
    </row>
    <row r="68" spans="2:25" s="38" customFormat="1" ht="19.5" customHeight="1" x14ac:dyDescent="0.15">
      <c r="B68" s="191" t="s">
        <v>58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3"/>
      <c r="T68" s="194" t="s">
        <v>59</v>
      </c>
      <c r="U68" s="194"/>
      <c r="V68" s="194"/>
      <c r="W68" s="194"/>
      <c r="X68" s="194"/>
      <c r="Y68" s="194"/>
    </row>
    <row r="69" spans="2:25" s="38" customFormat="1" ht="19.5" customHeight="1" x14ac:dyDescent="0.15">
      <c r="B69" s="56"/>
      <c r="C69" s="187" t="str">
        <f>入力規則【非表示】!B46</f>
        <v/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8"/>
      <c r="T69" s="189" t="str">
        <f>入力規則【非表示】!D46</f>
        <v/>
      </c>
      <c r="U69" s="190"/>
      <c r="V69" s="190"/>
      <c r="W69" s="190"/>
      <c r="X69" s="190"/>
      <c r="Y69" s="57"/>
    </row>
    <row r="70" spans="2:25" s="38" customFormat="1" ht="19.5" customHeight="1" x14ac:dyDescent="0.15">
      <c r="B70" s="56"/>
      <c r="C70" s="187" t="str">
        <f>入力規則【非表示】!B47</f>
        <v/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8"/>
      <c r="T70" s="189" t="str">
        <f>入力規則【非表示】!D47</f>
        <v/>
      </c>
      <c r="U70" s="190"/>
      <c r="V70" s="190"/>
      <c r="W70" s="190"/>
      <c r="X70" s="190"/>
      <c r="Y70" s="57"/>
    </row>
    <row r="71" spans="2:25" s="38" customFormat="1" ht="19.5" customHeight="1" x14ac:dyDescent="0.15">
      <c r="B71" s="56"/>
      <c r="C71" s="187" t="str">
        <f>入力規則【非表示】!B48</f>
        <v/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8"/>
      <c r="T71" s="189" t="str">
        <f>入力規則【非表示】!D48</f>
        <v/>
      </c>
      <c r="U71" s="190"/>
      <c r="V71" s="190"/>
      <c r="W71" s="190"/>
      <c r="X71" s="190"/>
      <c r="Y71" s="57"/>
    </row>
    <row r="72" spans="2:25" s="38" customFormat="1" ht="19.5" customHeight="1" x14ac:dyDescent="0.15">
      <c r="B72" s="56"/>
      <c r="C72" s="187" t="str">
        <f>入力規則【非表示】!B49</f>
        <v/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8"/>
      <c r="T72" s="189" t="str">
        <f>入力規則【非表示】!D49</f>
        <v/>
      </c>
      <c r="U72" s="190"/>
      <c r="V72" s="190"/>
      <c r="W72" s="190"/>
      <c r="X72" s="190"/>
      <c r="Y72" s="57"/>
    </row>
    <row r="73" spans="2:25" s="38" customFormat="1" ht="19.5" customHeight="1" x14ac:dyDescent="0.15">
      <c r="B73" s="56"/>
      <c r="C73" s="187" t="str">
        <f>入力規則【非表示】!B50</f>
        <v/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189" t="str">
        <f>入力規則【非表示】!D50</f>
        <v/>
      </c>
      <c r="U73" s="190"/>
      <c r="V73" s="190"/>
      <c r="W73" s="190"/>
      <c r="X73" s="190"/>
      <c r="Y73" s="57"/>
    </row>
    <row r="74" spans="2:25" s="38" customFormat="1" ht="19.5" customHeight="1" x14ac:dyDescent="0.15">
      <c r="B74" s="56"/>
      <c r="C74" s="187" t="str">
        <f>入力規則【非表示】!B51</f>
        <v/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8"/>
      <c r="T74" s="189" t="str">
        <f>入力規則【非表示】!D51</f>
        <v/>
      </c>
      <c r="U74" s="190"/>
      <c r="V74" s="190"/>
      <c r="W74" s="190"/>
      <c r="X74" s="190"/>
      <c r="Y74" s="57"/>
    </row>
    <row r="75" spans="2:25" s="38" customFormat="1" ht="19.5" customHeight="1" x14ac:dyDescent="0.15">
      <c r="B75" s="56"/>
      <c r="C75" s="187" t="str">
        <f>入力規則【非表示】!B52</f>
        <v/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8"/>
      <c r="T75" s="189" t="str">
        <f>入力規則【非表示】!D52</f>
        <v/>
      </c>
      <c r="U75" s="190"/>
      <c r="V75" s="190"/>
      <c r="W75" s="190"/>
      <c r="X75" s="190"/>
      <c r="Y75" s="57"/>
    </row>
    <row r="76" spans="2:25" s="38" customFormat="1" ht="19.5" customHeight="1" x14ac:dyDescent="0.15">
      <c r="B76" s="56"/>
      <c r="C76" s="187" t="str">
        <f>入力規則【非表示】!B53</f>
        <v/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8"/>
      <c r="T76" s="189" t="str">
        <f>入力規則【非表示】!D53</f>
        <v/>
      </c>
      <c r="U76" s="190"/>
      <c r="V76" s="190"/>
      <c r="W76" s="190"/>
      <c r="X76" s="190"/>
      <c r="Y76" s="57"/>
    </row>
    <row r="77" spans="2:25" s="38" customFormat="1" ht="19.5" customHeight="1" x14ac:dyDescent="0.15">
      <c r="B77" s="56"/>
      <c r="C77" s="187" t="str">
        <f>入力規則【非表示】!B54</f>
        <v/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8"/>
      <c r="T77" s="189" t="str">
        <f>入力規則【非表示】!D54</f>
        <v/>
      </c>
      <c r="U77" s="190"/>
      <c r="V77" s="190"/>
      <c r="W77" s="190"/>
      <c r="X77" s="190"/>
      <c r="Y77" s="57"/>
    </row>
    <row r="78" spans="2:25" s="38" customFormat="1" ht="19.5" customHeight="1" x14ac:dyDescent="0.15">
      <c r="B78" s="56"/>
      <c r="C78" s="187" t="str">
        <f>入力規則【非表示】!B55</f>
        <v/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8"/>
      <c r="T78" s="189" t="str">
        <f>入力規則【非表示】!D55</f>
        <v/>
      </c>
      <c r="U78" s="190"/>
      <c r="V78" s="190"/>
      <c r="W78" s="190"/>
      <c r="X78" s="190"/>
      <c r="Y78" s="57"/>
    </row>
    <row r="79" spans="2:25" s="38" customFormat="1" ht="19.5" customHeight="1" x14ac:dyDescent="0.15">
      <c r="B79" s="56"/>
      <c r="C79" s="187" t="str">
        <f>入力規則【非表示】!B56</f>
        <v/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8"/>
      <c r="T79" s="189" t="str">
        <f>入力規則【非表示】!D56</f>
        <v/>
      </c>
      <c r="U79" s="190"/>
      <c r="V79" s="190"/>
      <c r="W79" s="190"/>
      <c r="X79" s="190"/>
      <c r="Y79" s="57"/>
    </row>
    <row r="80" spans="2:25" s="38" customFormat="1" ht="19.5" customHeight="1" x14ac:dyDescent="0.15">
      <c r="B80" s="56"/>
      <c r="C80" s="187" t="str">
        <f>入力規則【非表示】!B57</f>
        <v/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8"/>
      <c r="T80" s="189" t="str">
        <f>入力規則【非表示】!D57</f>
        <v/>
      </c>
      <c r="U80" s="190"/>
      <c r="V80" s="190"/>
      <c r="W80" s="190"/>
      <c r="X80" s="190"/>
      <c r="Y80" s="57"/>
    </row>
    <row r="81" spans="1:27" s="38" customFormat="1" ht="19.5" customHeight="1" x14ac:dyDescent="0.15">
      <c r="B81" s="56"/>
      <c r="C81" s="187" t="str">
        <f>入力規則【非表示】!B58</f>
        <v/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8"/>
      <c r="T81" s="189" t="str">
        <f>入力規則【非表示】!D58</f>
        <v/>
      </c>
      <c r="U81" s="190"/>
      <c r="V81" s="190"/>
      <c r="W81" s="190"/>
      <c r="X81" s="190"/>
      <c r="Y81" s="57"/>
    </row>
    <row r="82" spans="1:27" s="38" customFormat="1" ht="19.5" customHeight="1" x14ac:dyDescent="0.15">
      <c r="B82" s="56"/>
      <c r="C82" s="187" t="str">
        <f>入力規則【非表示】!B59</f>
        <v/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8"/>
      <c r="T82" s="189" t="str">
        <f>入力規則【非表示】!D59</f>
        <v/>
      </c>
      <c r="U82" s="190"/>
      <c r="V82" s="190"/>
      <c r="W82" s="190"/>
      <c r="X82" s="190"/>
      <c r="Y82" s="57"/>
    </row>
    <row r="83" spans="1:27" s="38" customFormat="1" ht="19.5" customHeight="1" x14ac:dyDescent="0.15">
      <c r="B83" s="197" t="s">
        <v>60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9"/>
      <c r="T83" s="189" t="str">
        <f>P27</f>
        <v/>
      </c>
      <c r="U83" s="190"/>
      <c r="V83" s="190"/>
      <c r="W83" s="190"/>
      <c r="X83" s="190"/>
      <c r="Y83" s="57"/>
    </row>
    <row r="84" spans="1:27" s="38" customFormat="1" ht="19.5" customHeight="1" x14ac:dyDescent="0.15">
      <c r="B84" s="197" t="s">
        <v>31</v>
      </c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9"/>
      <c r="T84" s="189" t="str">
        <f t="shared" ref="T84" si="0">P28</f>
        <v/>
      </c>
      <c r="U84" s="190"/>
      <c r="V84" s="190"/>
      <c r="W84" s="190"/>
      <c r="X84" s="190"/>
      <c r="Y84" s="57"/>
    </row>
    <row r="85" spans="1:27" s="38" customFormat="1" ht="19.5" customHeight="1" x14ac:dyDescent="0.15">
      <c r="B85" s="197" t="s">
        <v>61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9"/>
      <c r="T85" s="189" t="str">
        <f>P29</f>
        <v/>
      </c>
      <c r="U85" s="190"/>
      <c r="V85" s="190"/>
      <c r="W85" s="190"/>
      <c r="X85" s="190"/>
      <c r="Y85" s="57"/>
    </row>
    <row r="86" spans="1:27" s="38" customFormat="1" ht="19.5" customHeight="1" x14ac:dyDescent="0.15">
      <c r="B86" s="195" t="s">
        <v>62</v>
      </c>
      <c r="C86" s="196"/>
      <c r="D86" s="196"/>
      <c r="E86" s="196"/>
      <c r="F86" s="196"/>
      <c r="G86" s="196"/>
      <c r="H86" s="58" t="str">
        <f>$G$3&amp;"  "&amp;$I$3&amp;"  "&amp;$J$3&amp;"  "&amp;$L$3&amp;"  "&amp;$M$3&amp;"  "&amp;$O$3&amp;"  "&amp;$P$3&amp;"  "&amp;"( "&amp;$R$3&amp;" )"&amp;"  "&amp;$V$3</f>
        <v xml:space="preserve">令和    年    月    日  (  )  </v>
      </c>
      <c r="I86" s="50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</row>
    <row r="87" spans="1:27" s="38" customFormat="1" ht="19.5" customHeight="1" x14ac:dyDescent="0.15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60"/>
    </row>
    <row r="88" spans="1:27" ht="19.5" customHeight="1" x14ac:dyDescent="0.15">
      <c r="A88" s="96" t="s">
        <v>63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</row>
    <row r="89" spans="1:27" ht="20.100000000000001" customHeight="1" x14ac:dyDescent="0.15"/>
    <row r="90" spans="1:27" ht="20.100000000000001" customHeight="1" x14ac:dyDescent="0.15"/>
    <row r="91" spans="1:27" ht="20.100000000000001" customHeight="1" x14ac:dyDescent="0.15"/>
    <row r="92" spans="1:27" ht="20.100000000000001" customHeight="1" x14ac:dyDescent="0.15"/>
    <row r="93" spans="1:27" ht="20.100000000000001" customHeight="1" x14ac:dyDescent="0.15"/>
    <row r="94" spans="1:27" ht="20.100000000000001" customHeight="1" x14ac:dyDescent="0.15"/>
    <row r="95" spans="1:27" ht="20.100000000000001" customHeight="1" x14ac:dyDescent="0.15"/>
    <row r="96" spans="1:27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sheetProtection algorithmName="SHA-512" hashValue="IjxgWFV4IEcAJY3IRykhTyz94rn0RTSgkZyRP8UT9tGEdkySa+pr3Zxn0Itlic94cq1O+SqH5BzIBDq2sWZ1NA==" saltValue="JJJYF8J959MO8hTuAEAeww==" spinCount="100000" sheet="1" objects="1" scenarios="1"/>
  <mergeCells count="168">
    <mergeCell ref="C4:F4"/>
    <mergeCell ref="V3:X3"/>
    <mergeCell ref="C6:E11"/>
    <mergeCell ref="F6:F8"/>
    <mergeCell ref="F9:F11"/>
    <mergeCell ref="C2:X2"/>
    <mergeCell ref="C5:F5"/>
    <mergeCell ref="N6:P6"/>
    <mergeCell ref="S6:S7"/>
    <mergeCell ref="T6:V6"/>
    <mergeCell ref="H7:J7"/>
    <mergeCell ref="N7:P7"/>
    <mergeCell ref="T7:V7"/>
    <mergeCell ref="M8:P8"/>
    <mergeCell ref="S8:V8"/>
    <mergeCell ref="G8:J8"/>
    <mergeCell ref="G5:L5"/>
    <mergeCell ref="M5:R5"/>
    <mergeCell ref="S5:X5"/>
    <mergeCell ref="C3:F3"/>
    <mergeCell ref="G3:H3"/>
    <mergeCell ref="J3:K3"/>
    <mergeCell ref="M3:N3"/>
    <mergeCell ref="P3:Q3"/>
    <mergeCell ref="S3:T3"/>
    <mergeCell ref="G4:X4"/>
    <mergeCell ref="G9:J9"/>
    <mergeCell ref="M9:P9"/>
    <mergeCell ref="P24:Q24"/>
    <mergeCell ref="R24:U24"/>
    <mergeCell ref="G6:G7"/>
    <mergeCell ref="H6:J6"/>
    <mergeCell ref="M6:M7"/>
    <mergeCell ref="S9:V9"/>
    <mergeCell ref="G12:I16"/>
    <mergeCell ref="J16:O16"/>
    <mergeCell ref="P16:Q16"/>
    <mergeCell ref="R16:U16"/>
    <mergeCell ref="R14:U14"/>
    <mergeCell ref="G10:J10"/>
    <mergeCell ref="M10:P10"/>
    <mergeCell ref="S10:V10"/>
    <mergeCell ref="J15:O15"/>
    <mergeCell ref="P15:Q15"/>
    <mergeCell ref="R15:U15"/>
    <mergeCell ref="G11:J11"/>
    <mergeCell ref="M11:P11"/>
    <mergeCell ref="S11:V11"/>
    <mergeCell ref="R12:U12"/>
    <mergeCell ref="A88:AA88"/>
    <mergeCell ref="B85:S85"/>
    <mergeCell ref="T85:X85"/>
    <mergeCell ref="C70:S70"/>
    <mergeCell ref="T70:X70"/>
    <mergeCell ref="A49:AA49"/>
    <mergeCell ref="Q54:Y54"/>
    <mergeCell ref="Q55:Y55"/>
    <mergeCell ref="P64:R64"/>
    <mergeCell ref="S64:Y64"/>
    <mergeCell ref="C54:L55"/>
    <mergeCell ref="C56:L57"/>
    <mergeCell ref="C58:L58"/>
    <mergeCell ref="C81:S81"/>
    <mergeCell ref="C82:S82"/>
    <mergeCell ref="T81:X81"/>
    <mergeCell ref="C79:S79"/>
    <mergeCell ref="C77:S77"/>
    <mergeCell ref="T77:X77"/>
    <mergeCell ref="B83:S83"/>
    <mergeCell ref="T83:X83"/>
    <mergeCell ref="B84:S84"/>
    <mergeCell ref="S51:Y51"/>
    <mergeCell ref="C75:S75"/>
    <mergeCell ref="T75:X75"/>
    <mergeCell ref="C76:S76"/>
    <mergeCell ref="T76:X76"/>
    <mergeCell ref="T82:X82"/>
    <mergeCell ref="C80:S80"/>
    <mergeCell ref="T79:X79"/>
    <mergeCell ref="T80:X80"/>
    <mergeCell ref="B86:G86"/>
    <mergeCell ref="C78:S78"/>
    <mergeCell ref="T78:X78"/>
    <mergeCell ref="T84:X84"/>
    <mergeCell ref="C72:S72"/>
    <mergeCell ref="T72:X72"/>
    <mergeCell ref="C73:S73"/>
    <mergeCell ref="T73:X73"/>
    <mergeCell ref="B68:S68"/>
    <mergeCell ref="T68:Y68"/>
    <mergeCell ref="C69:S69"/>
    <mergeCell ref="T69:X69"/>
    <mergeCell ref="C74:S74"/>
    <mergeCell ref="T74:X74"/>
    <mergeCell ref="C71:S71"/>
    <mergeCell ref="T71:X71"/>
    <mergeCell ref="C47:D48"/>
    <mergeCell ref="G27:O27"/>
    <mergeCell ref="P27:U27"/>
    <mergeCell ref="G28:O28"/>
    <mergeCell ref="P28:U28"/>
    <mergeCell ref="C59:L60"/>
    <mergeCell ref="G29:O29"/>
    <mergeCell ref="P29:U29"/>
    <mergeCell ref="C32:F32"/>
    <mergeCell ref="G32:X32"/>
    <mergeCell ref="D41:F41"/>
    <mergeCell ref="H41:R41"/>
    <mergeCell ref="S41:T41"/>
    <mergeCell ref="U41:X41"/>
    <mergeCell ref="V12:X29"/>
    <mergeCell ref="J23:O23"/>
    <mergeCell ref="D43:F43"/>
    <mergeCell ref="H36:L36"/>
    <mergeCell ref="D37:F37"/>
    <mergeCell ref="J12:O12"/>
    <mergeCell ref="J13:O13"/>
    <mergeCell ref="G30:X31"/>
    <mergeCell ref="C33:Q33"/>
    <mergeCell ref="E34:F34"/>
    <mergeCell ref="D39:F39"/>
    <mergeCell ref="C30:F31"/>
    <mergeCell ref="J21:O21"/>
    <mergeCell ref="P21:Q21"/>
    <mergeCell ref="R21:U21"/>
    <mergeCell ref="G17:I21"/>
    <mergeCell ref="P19:Q19"/>
    <mergeCell ref="R19:U19"/>
    <mergeCell ref="J18:O18"/>
    <mergeCell ref="P18:Q18"/>
    <mergeCell ref="R18:U18"/>
    <mergeCell ref="P17:Q17"/>
    <mergeCell ref="R17:U17"/>
    <mergeCell ref="R22:U22"/>
    <mergeCell ref="C12:F29"/>
    <mergeCell ref="P13:Q13"/>
    <mergeCell ref="R13:U13"/>
    <mergeCell ref="P23:Q23"/>
    <mergeCell ref="J19:O19"/>
    <mergeCell ref="R26:U26"/>
    <mergeCell ref="G22:I26"/>
    <mergeCell ref="J14:O14"/>
    <mergeCell ref="P14:Q14"/>
    <mergeCell ref="P12:Q12"/>
    <mergeCell ref="B1:Z1"/>
    <mergeCell ref="S43:T43"/>
    <mergeCell ref="H43:R43"/>
    <mergeCell ref="E47:R47"/>
    <mergeCell ref="E48:R48"/>
    <mergeCell ref="T48:V48"/>
    <mergeCell ref="U43:X43"/>
    <mergeCell ref="S42:U42"/>
    <mergeCell ref="V42:W42"/>
    <mergeCell ref="J20:O20"/>
    <mergeCell ref="P20:Q20"/>
    <mergeCell ref="R20:U20"/>
    <mergeCell ref="J25:O25"/>
    <mergeCell ref="P25:Q25"/>
    <mergeCell ref="R25:U25"/>
    <mergeCell ref="H37:X37"/>
    <mergeCell ref="H39:X39"/>
    <mergeCell ref="R23:U23"/>
    <mergeCell ref="J24:O24"/>
    <mergeCell ref="J17:O17"/>
    <mergeCell ref="P22:Q22"/>
    <mergeCell ref="J26:O26"/>
    <mergeCell ref="P26:Q26"/>
    <mergeCell ref="J22:O22"/>
  </mergeCells>
  <phoneticPr fontId="1"/>
  <conditionalFormatting sqref="I3">
    <cfRule type="expression" dxfId="174" priority="98">
      <formula>$I$3&lt;&gt;""</formula>
    </cfRule>
  </conditionalFormatting>
  <conditionalFormatting sqref="L3">
    <cfRule type="expression" dxfId="173" priority="97">
      <formula>$L$3&lt;&gt;""</formula>
    </cfRule>
  </conditionalFormatting>
  <conditionalFormatting sqref="O3">
    <cfRule type="expression" dxfId="172" priority="96">
      <formula>$O$3&lt;&gt;""</formula>
    </cfRule>
  </conditionalFormatting>
  <conditionalFormatting sqref="R3">
    <cfRule type="expression" dxfId="171" priority="95">
      <formula>$R$3&lt;&gt;""</formula>
    </cfRule>
  </conditionalFormatting>
  <conditionalFormatting sqref="V3:X3">
    <cfRule type="expression" dxfId="170" priority="69">
      <formula>$V$3&lt;&gt;""</formula>
    </cfRule>
  </conditionalFormatting>
  <conditionalFormatting sqref="G30:X31">
    <cfRule type="expression" dxfId="169" priority="88">
      <formula>$G$30&lt;&gt;""</formula>
    </cfRule>
  </conditionalFormatting>
  <conditionalFormatting sqref="G34">
    <cfRule type="expression" dxfId="168" priority="87">
      <formula>$G$34&lt;&gt;""</formula>
    </cfRule>
  </conditionalFormatting>
  <conditionalFormatting sqref="I34">
    <cfRule type="expression" dxfId="167" priority="86">
      <formula>$I$34&lt;&gt;""</formula>
    </cfRule>
  </conditionalFormatting>
  <conditionalFormatting sqref="K34">
    <cfRule type="expression" dxfId="166" priority="85">
      <formula>$K$34&lt;&gt;""</formula>
    </cfRule>
  </conditionalFormatting>
  <conditionalFormatting sqref="H36:L36">
    <cfRule type="expression" dxfId="165" priority="84">
      <formula>$H$36&lt;&gt;""</formula>
    </cfRule>
  </conditionalFormatting>
  <conditionalFormatting sqref="H37">
    <cfRule type="expression" dxfId="164" priority="83">
      <formula>$H$37&lt;&gt;""</formula>
    </cfRule>
  </conditionalFormatting>
  <conditionalFormatting sqref="H39">
    <cfRule type="expression" dxfId="163" priority="82">
      <formula>$H$39&lt;&gt;""</formula>
    </cfRule>
  </conditionalFormatting>
  <conditionalFormatting sqref="H41">
    <cfRule type="expression" dxfId="162" priority="81">
      <formula>$H$41&lt;&gt;""</formula>
    </cfRule>
  </conditionalFormatting>
  <conditionalFormatting sqref="H43">
    <cfRule type="expression" dxfId="161" priority="80">
      <formula>$H$43&lt;&gt;""</formula>
    </cfRule>
  </conditionalFormatting>
  <conditionalFormatting sqref="G5:L5">
    <cfRule type="expression" dxfId="160" priority="79">
      <formula>$G$5&lt;&gt;""</formula>
    </cfRule>
  </conditionalFormatting>
  <conditionalFormatting sqref="M5:R5">
    <cfRule type="expression" dxfId="159" priority="77">
      <formula>$M$5&lt;&gt;""</formula>
    </cfRule>
  </conditionalFormatting>
  <conditionalFormatting sqref="S5:X5">
    <cfRule type="expression" dxfId="158" priority="75">
      <formula>$S$5&lt;&gt;""</formula>
    </cfRule>
  </conditionalFormatting>
  <conditionalFormatting sqref="G4:X4">
    <cfRule type="expression" dxfId="157" priority="73">
      <formula>$G$4&lt;&gt;""</formula>
    </cfRule>
  </conditionalFormatting>
  <conditionalFormatting sqref="G6">
    <cfRule type="expression" dxfId="156" priority="55">
      <formula>$G$8&lt;&gt;""</formula>
    </cfRule>
  </conditionalFormatting>
  <conditionalFormatting sqref="G8:G9">
    <cfRule type="expression" dxfId="155" priority="54">
      <formula>$G$8&lt;&gt;""</formula>
    </cfRule>
  </conditionalFormatting>
  <conditionalFormatting sqref="M6">
    <cfRule type="expression" dxfId="154" priority="50">
      <formula>$G$8&lt;&gt;""</formula>
    </cfRule>
  </conditionalFormatting>
  <conditionalFormatting sqref="M8">
    <cfRule type="expression" dxfId="153" priority="49">
      <formula>$G$8&lt;&gt;""</formula>
    </cfRule>
  </conditionalFormatting>
  <conditionalFormatting sqref="S6">
    <cfRule type="expression" dxfId="152" priority="45">
      <formula>$G$8&lt;&gt;""</formula>
    </cfRule>
  </conditionalFormatting>
  <conditionalFormatting sqref="S8">
    <cfRule type="expression" dxfId="151" priority="44">
      <formula>$G$8&lt;&gt;""</formula>
    </cfRule>
  </conditionalFormatting>
  <conditionalFormatting sqref="K6">
    <cfRule type="expression" dxfId="150" priority="125">
      <formula>K6&lt;&gt;""</formula>
    </cfRule>
  </conditionalFormatting>
  <conditionalFormatting sqref="K7">
    <cfRule type="expression" dxfId="149" priority="126">
      <formula>K7&lt;&gt;""</formula>
    </cfRule>
  </conditionalFormatting>
  <conditionalFormatting sqref="W6">
    <cfRule type="expression" dxfId="148" priority="127">
      <formula>W6&lt;&gt;""</formula>
    </cfRule>
  </conditionalFormatting>
  <conditionalFormatting sqref="W7">
    <cfRule type="expression" dxfId="147" priority="128">
      <formula>W7&lt;&gt;""</formula>
    </cfRule>
  </conditionalFormatting>
  <conditionalFormatting sqref="K8">
    <cfRule type="expression" dxfId="146" priority="129">
      <formula>K8&lt;&gt;""</formula>
    </cfRule>
  </conditionalFormatting>
  <conditionalFormatting sqref="Q6">
    <cfRule type="expression" dxfId="145" priority="130">
      <formula>Q6&lt;&gt;""</formula>
    </cfRule>
  </conditionalFormatting>
  <conditionalFormatting sqref="Q7">
    <cfRule type="expression" dxfId="144" priority="131">
      <formula>Q7&lt;&gt;""</formula>
    </cfRule>
  </conditionalFormatting>
  <conditionalFormatting sqref="Q8">
    <cfRule type="expression" dxfId="143" priority="132">
      <formula>Q8&lt;&gt;""</formula>
    </cfRule>
  </conditionalFormatting>
  <conditionalFormatting sqref="W8">
    <cfRule type="expression" dxfId="142" priority="133">
      <formula>W8&lt;&gt;""</formula>
    </cfRule>
  </conditionalFormatting>
  <conditionalFormatting sqref="U41:X41">
    <cfRule type="expression" dxfId="141" priority="38">
      <formula>$U$41&lt;&gt;""</formula>
    </cfRule>
  </conditionalFormatting>
  <conditionalFormatting sqref="M9">
    <cfRule type="expression" dxfId="140" priority="36">
      <formula>$G$8&lt;&gt;""</formula>
    </cfRule>
  </conditionalFormatting>
  <conditionalFormatting sqref="S9">
    <cfRule type="expression" dxfId="139" priority="34">
      <formula>$G$8&lt;&gt;""</formula>
    </cfRule>
  </conditionalFormatting>
  <conditionalFormatting sqref="G11">
    <cfRule type="expression" dxfId="138" priority="32">
      <formula>$G$8&lt;&gt;""</formula>
    </cfRule>
  </conditionalFormatting>
  <conditionalFormatting sqref="K11">
    <cfRule type="expression" dxfId="137" priority="23">
      <formula>K11=0</formula>
    </cfRule>
    <cfRule type="expression" dxfId="136" priority="33">
      <formula>K11=0</formula>
    </cfRule>
  </conditionalFormatting>
  <conditionalFormatting sqref="M11">
    <cfRule type="expression" dxfId="135" priority="27">
      <formula>$G$8&lt;&gt;""</formula>
    </cfRule>
  </conditionalFormatting>
  <conditionalFormatting sqref="S11">
    <cfRule type="expression" dxfId="134" priority="26">
      <formula>$G$8&lt;&gt;""</formula>
    </cfRule>
  </conditionalFormatting>
  <conditionalFormatting sqref="Q9 Q11">
    <cfRule type="expression" dxfId="133" priority="19">
      <formula>Q9=0</formula>
    </cfRule>
    <cfRule type="expression" dxfId="132" priority="20">
      <formula>Q9=0</formula>
    </cfRule>
  </conditionalFormatting>
  <conditionalFormatting sqref="W9 W11">
    <cfRule type="expression" dxfId="131" priority="17">
      <formula>W9=0</formula>
    </cfRule>
    <cfRule type="expression" dxfId="130" priority="18">
      <formula>W9=0</formula>
    </cfRule>
  </conditionalFormatting>
  <conditionalFormatting sqref="K9">
    <cfRule type="expression" dxfId="129" priority="15">
      <formula>K9=0</formula>
    </cfRule>
    <cfRule type="expression" dxfId="128" priority="16">
      <formula>K9=0</formula>
    </cfRule>
  </conditionalFormatting>
  <conditionalFormatting sqref="G32:X32">
    <cfRule type="expression" dxfId="127" priority="14">
      <formula>$G$32&lt;&gt;""</formula>
    </cfRule>
  </conditionalFormatting>
  <conditionalFormatting sqref="G10">
    <cfRule type="expression" dxfId="126" priority="12">
      <formula>$G$8&lt;&gt;""</formula>
    </cfRule>
  </conditionalFormatting>
  <conditionalFormatting sqref="K10">
    <cfRule type="expression" dxfId="125" priority="9">
      <formula>K10=0</formula>
    </cfRule>
    <cfRule type="expression" dxfId="124" priority="13">
      <formula>K10=0</formula>
    </cfRule>
  </conditionalFormatting>
  <conditionalFormatting sqref="M10">
    <cfRule type="expression" dxfId="123" priority="11">
      <formula>$G$8&lt;&gt;""</formula>
    </cfRule>
  </conditionalFormatting>
  <conditionalFormatting sqref="S10">
    <cfRule type="expression" dxfId="122" priority="10">
      <formula>$G$8&lt;&gt;""</formula>
    </cfRule>
  </conditionalFormatting>
  <conditionalFormatting sqref="Q10">
    <cfRule type="expression" dxfId="121" priority="7">
      <formula>Q10=0</formula>
    </cfRule>
    <cfRule type="expression" dxfId="120" priority="8">
      <formula>Q10=0</formula>
    </cfRule>
  </conditionalFormatting>
  <conditionalFormatting sqref="W10">
    <cfRule type="expression" dxfId="119" priority="5">
      <formula>W10=0</formula>
    </cfRule>
    <cfRule type="expression" dxfId="118" priority="6">
      <formula>W10=0</formula>
    </cfRule>
  </conditionalFormatting>
  <conditionalFormatting sqref="U41:X41">
    <cfRule type="expression" dxfId="117" priority="4">
      <formula>#REF!&lt;&gt;""</formula>
    </cfRule>
  </conditionalFormatting>
  <conditionalFormatting sqref="U43">
    <cfRule type="expression" dxfId="116" priority="3">
      <formula>$U$43&lt;&gt;""</formula>
    </cfRule>
  </conditionalFormatting>
  <conditionalFormatting sqref="V42:W42">
    <cfRule type="expression" dxfId="115" priority="1">
      <formula>$V$42&lt;&gt;""</formula>
    </cfRule>
  </conditionalFormatting>
  <dataValidations count="6">
    <dataValidation type="custom" showInputMessage="1" showErrorMessage="1" error="ホワイトボードは、合計３台まででお願いします。" sqref="K9 W9 Q9" xr:uid="{00000000-0002-0000-0000-000001000000}">
      <formula1>($K$9+$Q$9+$W$9)&lt;=3</formula1>
    </dataValidation>
    <dataValidation type="custom" showInputMessage="1" showErrorMessage="1" error="プロジェクターは、いずれかの会議室１台のみでお願いします。" sqref="Q11 W11 K11" xr:uid="{00000000-0002-0000-0000-000002000000}">
      <formula1>($K$11+$Q$11+$W$11)&lt;=1</formula1>
    </dataValidation>
    <dataValidation type="custom" errorStyle="information" allowBlank="1" showErrorMessage="1" error="ワイヤレスマイクの本数が3本以上になっております。_x000a_本数に限りがあるため、事前にお問い合わせください。" sqref="K8 Q8 W8" xr:uid="{C3FC5C32-AF16-4925-B874-A280FF8536CA}">
      <formula1>K8&lt;=2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W6:W7 Q6:Q7 K6:K7" xr:uid="{0E6AB13C-76A8-43CD-9D97-DE2D64344241}">
      <formula1>SUM(K$6:K$7)&lt;=3</formula1>
    </dataValidation>
    <dataValidation type="custom" showInputMessage="1" showErrorMessage="1" error="自立式スクリーンは、いずれかの会議室１台のみでお願いします。" sqref="W10 Q10" xr:uid="{BFAC729A-EF32-4E92-94A3-235AD6FD8B7B}">
      <formula1>($K$10+$Q$10+$W$10)&lt;=1</formula1>
    </dataValidation>
    <dataValidation type="custom" showInputMessage="1" showErrorMessage="1" error="スクリーンは、いずれかの会議室１台のみでお願いします。" sqref="K10" xr:uid="{0448DAE4-772F-46D2-820E-0353C075CAB8}">
      <formula1>($K$10+$Q$10+$W$10)&lt;=1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rowBreaks count="1" manualBreakCount="1">
    <brk id="4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入力規則【非表示】!$A$2:$A$8</xm:f>
          </x14:formula1>
          <xm:sqref>G5:X5</xm:sqref>
        </x14:dataValidation>
        <x14:dataValidation type="list" allowBlank="1" showInputMessage="1" showErrorMessage="1" xr:uid="{00000000-0002-0000-0000-000003000000}">
          <x14:formula1>
            <xm:f>入力規則【非表示】!$E$2:$E$4</xm:f>
          </x14:formula1>
          <xm:sqref>V3:X3</xm:sqref>
        </x14:dataValidation>
        <x14:dataValidation type="list" allowBlank="1" showInputMessage="1" xr:uid="{41EF29FD-EF48-4C3C-8CD5-7BFBEBF879F7}">
          <x14:formula1>
            <xm:f>入力規則【非表示】!$C$2:$C$6</xm:f>
          </x14:formula1>
          <xm:sqref>R3</xm:sqref>
        </x14:dataValidation>
        <x14:dataValidation type="list" allowBlank="1" showInputMessage="1" showErrorMessage="1" xr:uid="{00000000-0002-0000-0000-000004000000}">
          <x14:formula1>
            <xm:f>入力規則【非表示】!$C$14:$C$16</xm:f>
          </x14:formula1>
          <xm:sqref>G32:X32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59"/>
  <sheetViews>
    <sheetView view="pageBreakPreview" zoomScaleNormal="85" zoomScaleSheetLayoutView="100" workbookViewId="0">
      <selection activeCell="R18" sqref="R18:U18"/>
    </sheetView>
  </sheetViews>
  <sheetFormatPr defaultRowHeight="13.5" x14ac:dyDescent="0.15"/>
  <cols>
    <col min="1" max="6" width="3.625" customWidth="1"/>
    <col min="7" max="8" width="2.875" customWidth="1"/>
    <col min="9" max="9" width="3.625" customWidth="1"/>
    <col min="10" max="11" width="2.875" customWidth="1"/>
    <col min="12" max="12" width="3.625" customWidth="1"/>
    <col min="13" max="14" width="2.875" customWidth="1"/>
    <col min="15" max="15" width="3.75" customWidth="1"/>
    <col min="16" max="17" width="2.875" customWidth="1"/>
    <col min="18" max="18" width="3.625" customWidth="1"/>
    <col min="19" max="20" width="2.875" customWidth="1"/>
    <col min="21" max="24" width="3.625" customWidth="1"/>
    <col min="25" max="25" width="3.625" style="18" customWidth="1"/>
    <col min="26" max="27" width="3.625" customWidth="1"/>
    <col min="28" max="32" width="4.625" customWidth="1"/>
  </cols>
  <sheetData>
    <row r="1" spans="1:25" ht="22.5" customHeight="1" x14ac:dyDescent="0.15">
      <c r="A1" s="5"/>
      <c r="B1" s="5"/>
      <c r="C1" s="349" t="s">
        <v>64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5" ht="15" customHeight="1" thickBo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1"/>
    </row>
    <row r="3" spans="1:25" ht="22.5" customHeight="1" x14ac:dyDescent="0.15">
      <c r="C3" s="350" t="s">
        <v>1</v>
      </c>
      <c r="D3" s="351"/>
      <c r="E3" s="352"/>
      <c r="F3" s="353"/>
      <c r="G3" s="359" t="str">
        <f>入力規則【非表示】!A17</f>
        <v>令和</v>
      </c>
      <c r="H3" s="354"/>
      <c r="I3" s="22" t="str">
        <f>IF('見積発行依頼書（入力画面）'!I3="","",'見積発行依頼書（入力画面）'!I3)</f>
        <v/>
      </c>
      <c r="J3" s="354" t="s">
        <v>2</v>
      </c>
      <c r="K3" s="354"/>
      <c r="L3" s="22" t="str">
        <f>IF('見積発行依頼書（入力画面）'!L3="","",'見積発行依頼書（入力画面）'!L3)</f>
        <v/>
      </c>
      <c r="M3" s="354" t="s">
        <v>3</v>
      </c>
      <c r="N3" s="354"/>
      <c r="O3" s="22" t="str">
        <f>IF('見積発行依頼書（入力画面）'!O3="","",'見積発行依頼書（入力画面）'!O3)</f>
        <v/>
      </c>
      <c r="P3" s="354" t="s">
        <v>4</v>
      </c>
      <c r="Q3" s="354"/>
      <c r="R3" s="22" t="str">
        <f>IF('見積発行依頼書（入力画面）'!R3="","",'見積発行依頼書（入力画面）'!R3)</f>
        <v/>
      </c>
      <c r="S3" s="354" t="s">
        <v>5</v>
      </c>
      <c r="T3" s="355"/>
      <c r="U3" s="7" t="s">
        <v>6</v>
      </c>
      <c r="V3" s="356" t="str">
        <f>IF('見積発行依頼書（入力画面）'!V3="","",'見積発行依頼書（入力画面）'!V3)</f>
        <v/>
      </c>
      <c r="W3" s="356" t="str">
        <f>IF('見積発行依頼書（入力画面）'!W3="","",'見積発行依頼書（入力画面）'!W3)</f>
        <v/>
      </c>
      <c r="X3" s="357" t="str">
        <f>IF('見積発行依頼書（入力画面）'!X3="","",'見積発行依頼書（入力画面）'!X3)</f>
        <v/>
      </c>
      <c r="Y3" s="21"/>
    </row>
    <row r="4" spans="1:25" ht="37.5" customHeight="1" x14ac:dyDescent="0.15">
      <c r="C4" s="318" t="s">
        <v>65</v>
      </c>
      <c r="D4" s="319"/>
      <c r="E4" s="320"/>
      <c r="F4" s="321"/>
      <c r="G4" s="360" t="str">
        <f>IF('見積発行依頼書（入力画面）'!G4="","",'見積発行依頼書（入力画面）'!G4)</f>
        <v/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2"/>
      <c r="Y4" s="21"/>
    </row>
    <row r="5" spans="1:25" ht="22.5" customHeight="1" x14ac:dyDescent="0.15">
      <c r="C5" s="318" t="s">
        <v>66</v>
      </c>
      <c r="D5" s="319"/>
      <c r="E5" s="320"/>
      <c r="F5" s="321"/>
      <c r="G5" s="322"/>
      <c r="H5" s="323"/>
      <c r="I5" s="258" t="s">
        <v>67</v>
      </c>
      <c r="J5" s="258"/>
      <c r="K5" s="324"/>
      <c r="L5" s="324"/>
      <c r="M5" s="258" t="s">
        <v>68</v>
      </c>
      <c r="N5" s="258"/>
      <c r="O5" s="325" t="s">
        <v>69</v>
      </c>
      <c r="P5" s="325"/>
      <c r="Q5" s="23"/>
      <c r="R5" s="321" t="s">
        <v>70</v>
      </c>
      <c r="S5" s="319"/>
      <c r="T5" s="358"/>
      <c r="U5" s="323"/>
      <c r="V5" s="323"/>
      <c r="W5" s="8" t="s">
        <v>71</v>
      </c>
      <c r="X5" s="9"/>
      <c r="Y5" s="21"/>
    </row>
    <row r="6" spans="1:25" ht="22.5" customHeight="1" x14ac:dyDescent="0.15">
      <c r="C6" s="318" t="s">
        <v>72</v>
      </c>
      <c r="D6" s="319"/>
      <c r="E6" s="320"/>
      <c r="F6" s="321"/>
      <c r="G6" s="326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8"/>
      <c r="Y6" s="21"/>
    </row>
    <row r="7" spans="1:25" ht="22.5" customHeight="1" x14ac:dyDescent="0.15">
      <c r="C7" s="318" t="s">
        <v>8</v>
      </c>
      <c r="D7" s="319"/>
      <c r="E7" s="320"/>
      <c r="F7" s="321"/>
      <c r="G7" s="245" t="str">
        <f>IF('見積発行依頼書（入力画面）'!G5="","",'見積発行依頼書（入力画面）'!G5)</f>
        <v/>
      </c>
      <c r="H7" s="246"/>
      <c r="I7" s="246"/>
      <c r="J7" s="246"/>
      <c r="K7" s="246"/>
      <c r="L7" s="246"/>
      <c r="M7" s="342" t="str">
        <f>IF('見積発行依頼書（入力画面）'!M5="","",'見積発行依頼書（入力画面）'!M5)</f>
        <v/>
      </c>
      <c r="N7" s="342"/>
      <c r="O7" s="342"/>
      <c r="P7" s="342"/>
      <c r="Q7" s="342"/>
      <c r="R7" s="342"/>
      <c r="S7" s="342" t="str">
        <f>IF('見積発行依頼書（入力画面）'!S5="","",'見積発行依頼書（入力画面）'!S5)</f>
        <v/>
      </c>
      <c r="T7" s="342"/>
      <c r="U7" s="342"/>
      <c r="V7" s="342"/>
      <c r="W7" s="342"/>
      <c r="X7" s="343"/>
      <c r="Y7" s="21"/>
    </row>
    <row r="8" spans="1:25" ht="22.5" customHeight="1" x14ac:dyDescent="0.15">
      <c r="C8" s="257" t="s">
        <v>73</v>
      </c>
      <c r="D8" s="258"/>
      <c r="E8" s="258"/>
      <c r="F8" s="258"/>
      <c r="G8" s="339"/>
      <c r="H8" s="340"/>
      <c r="I8" s="340"/>
      <c r="J8" s="340"/>
      <c r="K8" s="340"/>
      <c r="L8" s="340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21"/>
    </row>
    <row r="9" spans="1:25" ht="15" customHeight="1" x14ac:dyDescent="0.15">
      <c r="C9" s="331" t="s">
        <v>9</v>
      </c>
      <c r="D9" s="332"/>
      <c r="E9" s="332"/>
      <c r="F9" s="335" t="s">
        <v>10</v>
      </c>
      <c r="G9" s="217" t="s">
        <v>11</v>
      </c>
      <c r="H9" s="219" t="s">
        <v>12</v>
      </c>
      <c r="I9" s="219"/>
      <c r="J9" s="220"/>
      <c r="K9" s="30"/>
      <c r="L9" s="92" t="s">
        <v>13</v>
      </c>
      <c r="M9" s="221" t="s">
        <v>11</v>
      </c>
      <c r="N9" s="219" t="s">
        <v>12</v>
      </c>
      <c r="O9" s="219"/>
      <c r="P9" s="220"/>
      <c r="Q9" s="30" t="str">
        <f>IF('見積発行依頼書（入力画面）'!Q6="","",'見積発行依頼書（入力画面）'!Q6)</f>
        <v/>
      </c>
      <c r="R9" s="90" t="s">
        <v>13</v>
      </c>
      <c r="S9" s="221" t="s">
        <v>11</v>
      </c>
      <c r="T9" s="219" t="s">
        <v>12</v>
      </c>
      <c r="U9" s="219"/>
      <c r="V9" s="220"/>
      <c r="W9" s="30" t="str">
        <f>IF('見積発行依頼書（入力画面）'!W6="","",'見積発行依頼書（入力画面）'!W6)</f>
        <v/>
      </c>
      <c r="X9" s="91" t="s">
        <v>13</v>
      </c>
      <c r="Y9" s="21"/>
    </row>
    <row r="10" spans="1:25" ht="15" customHeight="1" x14ac:dyDescent="0.15">
      <c r="C10" s="331"/>
      <c r="D10" s="332"/>
      <c r="E10" s="332"/>
      <c r="F10" s="336"/>
      <c r="G10" s="218"/>
      <c r="H10" s="240" t="s">
        <v>14</v>
      </c>
      <c r="I10" s="240"/>
      <c r="J10" s="241"/>
      <c r="K10" s="34"/>
      <c r="L10" s="19" t="s">
        <v>13</v>
      </c>
      <c r="M10" s="222"/>
      <c r="N10" s="240" t="s">
        <v>14</v>
      </c>
      <c r="O10" s="240"/>
      <c r="P10" s="241"/>
      <c r="Q10" s="34" t="str">
        <f>IF('見積発行依頼書（入力画面）'!Q7="","",'見積発行依頼書（入力画面）'!Q7)</f>
        <v/>
      </c>
      <c r="R10" s="35" t="s">
        <v>13</v>
      </c>
      <c r="S10" s="222"/>
      <c r="T10" s="240" t="s">
        <v>14</v>
      </c>
      <c r="U10" s="240"/>
      <c r="V10" s="241"/>
      <c r="W10" s="34" t="str">
        <f>IF('見積発行依頼書（入力画面）'!W7="","",'見積発行依頼書（入力画面）'!W7)</f>
        <v/>
      </c>
      <c r="X10" s="36" t="s">
        <v>13</v>
      </c>
      <c r="Y10" s="21"/>
    </row>
    <row r="11" spans="1:25" ht="15" customHeight="1" x14ac:dyDescent="0.15">
      <c r="C11" s="331"/>
      <c r="D11" s="332"/>
      <c r="E11" s="332"/>
      <c r="F11" s="337"/>
      <c r="G11" s="347" t="s">
        <v>16</v>
      </c>
      <c r="H11" s="347"/>
      <c r="I11" s="347"/>
      <c r="J11" s="347"/>
      <c r="K11" s="93"/>
      <c r="L11" s="89" t="s">
        <v>13</v>
      </c>
      <c r="M11" s="348" t="s">
        <v>16</v>
      </c>
      <c r="N11" s="347"/>
      <c r="O11" s="347"/>
      <c r="P11" s="347"/>
      <c r="Q11" s="93" t="str">
        <f>IF('見積発行依頼書（入力画面）'!Q8="","",'見積発行依頼書（入力画面）'!Q8)</f>
        <v/>
      </c>
      <c r="R11" s="94" t="s">
        <v>13</v>
      </c>
      <c r="S11" s="242" t="s">
        <v>16</v>
      </c>
      <c r="T11" s="243"/>
      <c r="U11" s="243"/>
      <c r="V11" s="243"/>
      <c r="W11" s="82" t="str">
        <f>IF('見積発行依頼書（入力画面）'!W8="","",'見積発行依頼書（入力画面）'!W8)</f>
        <v/>
      </c>
      <c r="X11" s="81" t="s">
        <v>13</v>
      </c>
      <c r="Y11" s="21"/>
    </row>
    <row r="12" spans="1:25" ht="15" customHeight="1" x14ac:dyDescent="0.15">
      <c r="C12" s="331"/>
      <c r="D12" s="332"/>
      <c r="E12" s="332"/>
      <c r="F12" s="338" t="s">
        <v>17</v>
      </c>
      <c r="G12" s="329" t="s">
        <v>18</v>
      </c>
      <c r="H12" s="329"/>
      <c r="I12" s="329"/>
      <c r="J12" s="329"/>
      <c r="K12" s="32"/>
      <c r="L12" s="31" t="s">
        <v>19</v>
      </c>
      <c r="M12" s="330" t="s">
        <v>18</v>
      </c>
      <c r="N12" s="329"/>
      <c r="O12" s="329"/>
      <c r="P12" s="329"/>
      <c r="Q12" s="32" t="str">
        <f>IF('見積発行依頼書（入力画面）'!Q9="","",'見積発行依頼書（入力画面）'!Q9)</f>
        <v/>
      </c>
      <c r="R12" s="31" t="s">
        <v>19</v>
      </c>
      <c r="S12" s="330" t="s">
        <v>18</v>
      </c>
      <c r="T12" s="329"/>
      <c r="U12" s="329"/>
      <c r="V12" s="329"/>
      <c r="W12" s="32" t="str">
        <f>IF('見積発行依頼書（入力画面）'!W9="","",'見積発行依頼書（入力画面）'!W9)</f>
        <v/>
      </c>
      <c r="X12" s="33" t="s">
        <v>19</v>
      </c>
      <c r="Y12" s="21"/>
    </row>
    <row r="13" spans="1:25" ht="15" customHeight="1" x14ac:dyDescent="0.15">
      <c r="C13" s="331"/>
      <c r="D13" s="332"/>
      <c r="E13" s="332"/>
      <c r="F13" s="336"/>
      <c r="G13" s="341" t="s">
        <v>21</v>
      </c>
      <c r="H13" s="341"/>
      <c r="I13" s="341"/>
      <c r="J13" s="341"/>
      <c r="K13" s="34"/>
      <c r="L13" s="35" t="s">
        <v>19</v>
      </c>
      <c r="M13" s="344" t="s">
        <v>21</v>
      </c>
      <c r="N13" s="341"/>
      <c r="O13" s="341"/>
      <c r="P13" s="341"/>
      <c r="Q13" s="34" t="str">
        <f>IF('見積発行依頼書（入力画面）'!Q10="","",'見積発行依頼書（入力画面）'!Q10)</f>
        <v/>
      </c>
      <c r="R13" s="35" t="s">
        <v>19</v>
      </c>
      <c r="S13" s="344" t="s">
        <v>74</v>
      </c>
      <c r="T13" s="341"/>
      <c r="U13" s="341"/>
      <c r="V13" s="341"/>
      <c r="W13" s="32" t="str">
        <f>IF('見積発行依頼書（入力画面）'!W10="","",'見積発行依頼書（入力画面）'!W10)</f>
        <v/>
      </c>
      <c r="X13" s="36" t="s">
        <v>19</v>
      </c>
      <c r="Y13" s="21"/>
    </row>
    <row r="14" spans="1:25" ht="15" customHeight="1" x14ac:dyDescent="0.15">
      <c r="C14" s="333"/>
      <c r="D14" s="334"/>
      <c r="E14" s="334"/>
      <c r="F14" s="337"/>
      <c r="G14" s="388" t="s">
        <v>23</v>
      </c>
      <c r="H14" s="388"/>
      <c r="I14" s="388"/>
      <c r="J14" s="388"/>
      <c r="K14" s="34"/>
      <c r="L14" s="80" t="s">
        <v>19</v>
      </c>
      <c r="M14" s="389" t="s">
        <v>23</v>
      </c>
      <c r="N14" s="388"/>
      <c r="O14" s="388"/>
      <c r="P14" s="388"/>
      <c r="Q14" s="34" t="str">
        <f>IF('見積発行依頼書（入力画面）'!Q11="","",'見積発行依頼書（入力画面）'!Q11)</f>
        <v/>
      </c>
      <c r="R14" s="80" t="s">
        <v>19</v>
      </c>
      <c r="S14" s="389" t="s">
        <v>23</v>
      </c>
      <c r="T14" s="388"/>
      <c r="U14" s="388"/>
      <c r="V14" s="388"/>
      <c r="W14" s="32" t="str">
        <f>IF('見積発行依頼書（入力画面）'!W11="","",'見積発行依頼書（入力画面）'!W11)</f>
        <v/>
      </c>
      <c r="X14" s="81" t="s">
        <v>19</v>
      </c>
      <c r="Y14" s="21"/>
    </row>
    <row r="15" spans="1:25" ht="15" customHeight="1" x14ac:dyDescent="0.15">
      <c r="C15" s="260" t="s">
        <v>25</v>
      </c>
      <c r="D15" s="261"/>
      <c r="E15" s="261"/>
      <c r="F15" s="101"/>
      <c r="G15" s="312" t="s">
        <v>26</v>
      </c>
      <c r="H15" s="261"/>
      <c r="I15" s="385"/>
      <c r="J15" s="117" t="s">
        <v>27</v>
      </c>
      <c r="K15" s="118"/>
      <c r="L15" s="118"/>
      <c r="M15" s="118"/>
      <c r="N15" s="118"/>
      <c r="O15" s="119"/>
      <c r="P15" s="120" t="str">
        <f>LEFT(G7,3)</f>
        <v/>
      </c>
      <c r="Q15" s="120"/>
      <c r="R15" s="139" t="str">
        <f>IF(G7="","",SUMIFS(入力規則【非表示】!$K$3:$K$23,入力規則【非表示】!$I$3:$I$23,G7,入力規則【非表示】!$J$3:$J$23,$V$3))</f>
        <v/>
      </c>
      <c r="S15" s="139"/>
      <c r="T15" s="139"/>
      <c r="U15" s="140"/>
      <c r="V15" s="366"/>
      <c r="W15" s="366"/>
      <c r="X15" s="367"/>
    </row>
    <row r="16" spans="1:25" ht="15" customHeight="1" x14ac:dyDescent="0.15">
      <c r="C16" s="263"/>
      <c r="D16" s="101"/>
      <c r="E16" s="101"/>
      <c r="F16" s="101"/>
      <c r="G16" s="314"/>
      <c r="H16" s="101"/>
      <c r="I16" s="386"/>
      <c r="J16" s="105" t="s">
        <v>10</v>
      </c>
      <c r="K16" s="106"/>
      <c r="L16" s="106"/>
      <c r="M16" s="106"/>
      <c r="N16" s="106"/>
      <c r="O16" s="107"/>
      <c r="P16" s="138" t="str">
        <f>IF(SUM(K9:K11)=0,"",SUM(K9:K11))</f>
        <v/>
      </c>
      <c r="Q16" s="138"/>
      <c r="R16" s="115" t="str">
        <f>IF(P16="","",入力規則【非表示】!$N$2+入力規則【非表示】!$N$3*(P16-1))</f>
        <v/>
      </c>
      <c r="S16" s="115"/>
      <c r="T16" s="115"/>
      <c r="U16" s="116"/>
      <c r="V16" s="368"/>
      <c r="W16" s="368"/>
      <c r="X16" s="369"/>
    </row>
    <row r="17" spans="3:27" s="25" customFormat="1" ht="15" customHeight="1" x14ac:dyDescent="0.15">
      <c r="C17" s="263"/>
      <c r="D17" s="101"/>
      <c r="E17" s="101"/>
      <c r="F17" s="101"/>
      <c r="G17" s="314"/>
      <c r="H17" s="101"/>
      <c r="I17" s="386"/>
      <c r="J17" s="105" t="s">
        <v>18</v>
      </c>
      <c r="K17" s="106"/>
      <c r="L17" s="106"/>
      <c r="M17" s="106"/>
      <c r="N17" s="106"/>
      <c r="O17" s="107"/>
      <c r="P17" s="108" t="str">
        <f>IF(K12=0,"",K12)</f>
        <v/>
      </c>
      <c r="Q17" s="108"/>
      <c r="R17" s="109" t="str">
        <f>IF(P17="","",入力規則【非表示】!$Q$2*P17)</f>
        <v/>
      </c>
      <c r="S17" s="109"/>
      <c r="T17" s="109"/>
      <c r="U17" s="110"/>
      <c r="V17" s="368"/>
      <c r="W17" s="368"/>
      <c r="X17" s="369"/>
      <c r="Y17" s="26"/>
    </row>
    <row r="18" spans="3:27" s="25" customFormat="1" ht="15" customHeight="1" x14ac:dyDescent="0.15">
      <c r="C18" s="263"/>
      <c r="D18" s="101"/>
      <c r="E18" s="101"/>
      <c r="F18" s="101"/>
      <c r="G18" s="314"/>
      <c r="H18" s="101"/>
      <c r="I18" s="386"/>
      <c r="J18" s="105" t="s">
        <v>21</v>
      </c>
      <c r="K18" s="106"/>
      <c r="L18" s="106"/>
      <c r="M18" s="106"/>
      <c r="N18" s="106"/>
      <c r="O18" s="107"/>
      <c r="P18" s="108" t="str">
        <f>IF(K13=0,"",K13)</f>
        <v/>
      </c>
      <c r="Q18" s="108"/>
      <c r="R18" s="109" t="str">
        <f>IF(P18="","",入力規則【非表示】!$Q$2*P18)</f>
        <v/>
      </c>
      <c r="S18" s="109"/>
      <c r="T18" s="109"/>
      <c r="U18" s="110"/>
      <c r="V18" s="368"/>
      <c r="W18" s="368"/>
      <c r="X18" s="369"/>
      <c r="Y18" s="26"/>
    </row>
    <row r="19" spans="3:27" s="25" customFormat="1" ht="15" customHeight="1" x14ac:dyDescent="0.15">
      <c r="C19" s="263"/>
      <c r="D19" s="101"/>
      <c r="E19" s="101"/>
      <c r="F19" s="101"/>
      <c r="G19" s="316"/>
      <c r="H19" s="267"/>
      <c r="I19" s="387"/>
      <c r="J19" s="121" t="s">
        <v>23</v>
      </c>
      <c r="K19" s="122"/>
      <c r="L19" s="122"/>
      <c r="M19" s="122"/>
      <c r="N19" s="122"/>
      <c r="O19" s="123"/>
      <c r="P19" s="108" t="str">
        <f>IF(K14=0,"",K14)</f>
        <v/>
      </c>
      <c r="Q19" s="108"/>
      <c r="R19" s="109" t="str">
        <f>IF(P19="","",入力規則【非表示】!$U$2*P19)</f>
        <v/>
      </c>
      <c r="S19" s="109"/>
      <c r="T19" s="109"/>
      <c r="U19" s="110"/>
      <c r="V19" s="368"/>
      <c r="W19" s="368"/>
      <c r="X19" s="369"/>
      <c r="Y19" s="26"/>
    </row>
    <row r="20" spans="3:27" ht="15" customHeight="1" x14ac:dyDescent="0.15">
      <c r="C20" s="263"/>
      <c r="D20" s="101"/>
      <c r="E20" s="101"/>
      <c r="F20" s="101"/>
      <c r="G20" s="312" t="s">
        <v>28</v>
      </c>
      <c r="H20" s="261"/>
      <c r="I20" s="385"/>
      <c r="J20" s="117" t="s">
        <v>27</v>
      </c>
      <c r="K20" s="118"/>
      <c r="L20" s="118"/>
      <c r="M20" s="118"/>
      <c r="N20" s="118"/>
      <c r="O20" s="119"/>
      <c r="P20" s="120" t="str">
        <f>LEFT(M7,3)</f>
        <v/>
      </c>
      <c r="Q20" s="120"/>
      <c r="R20" s="139" t="str">
        <f>IF(M7="","",SUMIFS(入力規則【非表示】!$K$3:$K$23,入力規則【非表示】!$I$3:$I$23,M7,入力規則【非表示】!$J$3:$J$23,$V$3))</f>
        <v/>
      </c>
      <c r="S20" s="139"/>
      <c r="T20" s="139"/>
      <c r="U20" s="140"/>
      <c r="V20" s="368"/>
      <c r="W20" s="368"/>
      <c r="X20" s="369"/>
    </row>
    <row r="21" spans="3:27" ht="15" customHeight="1" x14ac:dyDescent="0.15">
      <c r="C21" s="263"/>
      <c r="D21" s="101"/>
      <c r="E21" s="101"/>
      <c r="F21" s="101"/>
      <c r="G21" s="314"/>
      <c r="H21" s="101"/>
      <c r="I21" s="386"/>
      <c r="J21" s="105" t="s">
        <v>10</v>
      </c>
      <c r="K21" s="106"/>
      <c r="L21" s="106"/>
      <c r="M21" s="106"/>
      <c r="N21" s="106"/>
      <c r="O21" s="107"/>
      <c r="P21" s="138" t="str">
        <f>IF(SUM(Q9:Q11)=0,"",SUM(Q9:Q11))</f>
        <v/>
      </c>
      <c r="Q21" s="138"/>
      <c r="R21" s="115" t="str">
        <f>IF(P21="","",入力規則【非表示】!$N$2+入力規則【非表示】!$N$3*(P21-1))</f>
        <v/>
      </c>
      <c r="S21" s="115"/>
      <c r="T21" s="115"/>
      <c r="U21" s="116"/>
      <c r="V21" s="368"/>
      <c r="W21" s="368"/>
      <c r="X21" s="369"/>
    </row>
    <row r="22" spans="3:27" s="25" customFormat="1" ht="15" customHeight="1" x14ac:dyDescent="0.15">
      <c r="C22" s="263"/>
      <c r="D22" s="101"/>
      <c r="E22" s="101"/>
      <c r="F22" s="101"/>
      <c r="G22" s="314"/>
      <c r="H22" s="101"/>
      <c r="I22" s="386"/>
      <c r="J22" s="105" t="s">
        <v>18</v>
      </c>
      <c r="K22" s="106"/>
      <c r="L22" s="106"/>
      <c r="M22" s="106"/>
      <c r="N22" s="106"/>
      <c r="O22" s="107"/>
      <c r="P22" s="108" t="str">
        <f>IF(Q12=0,"",Q12)</f>
        <v/>
      </c>
      <c r="Q22" s="108"/>
      <c r="R22" s="109" t="str">
        <f>IF(P22="","",入力規則【非表示】!$Q$2*P22)</f>
        <v/>
      </c>
      <c r="S22" s="109"/>
      <c r="T22" s="109"/>
      <c r="U22" s="110"/>
      <c r="V22" s="368"/>
      <c r="W22" s="368"/>
      <c r="X22" s="369"/>
      <c r="Y22" s="26"/>
    </row>
    <row r="23" spans="3:27" s="25" customFormat="1" ht="15" customHeight="1" x14ac:dyDescent="0.15">
      <c r="C23" s="263"/>
      <c r="D23" s="101"/>
      <c r="E23" s="101"/>
      <c r="F23" s="101"/>
      <c r="G23" s="314"/>
      <c r="H23" s="101"/>
      <c r="I23" s="386"/>
      <c r="J23" s="105" t="s">
        <v>75</v>
      </c>
      <c r="K23" s="106"/>
      <c r="L23" s="106"/>
      <c r="M23" s="106"/>
      <c r="N23" s="106"/>
      <c r="O23" s="107"/>
      <c r="P23" s="108" t="str">
        <f>IF(Q13=0,"",Q13)</f>
        <v/>
      </c>
      <c r="Q23" s="108"/>
      <c r="R23" s="109" t="str">
        <f>IF(P23="","",入力規則【非表示】!$Q$2*P23)</f>
        <v/>
      </c>
      <c r="S23" s="109"/>
      <c r="T23" s="109"/>
      <c r="U23" s="110"/>
      <c r="V23" s="368"/>
      <c r="W23" s="368"/>
      <c r="X23" s="369"/>
      <c r="Y23" s="26"/>
    </row>
    <row r="24" spans="3:27" s="25" customFormat="1" ht="15" customHeight="1" x14ac:dyDescent="0.15">
      <c r="C24" s="263"/>
      <c r="D24" s="101"/>
      <c r="E24" s="101"/>
      <c r="F24" s="101"/>
      <c r="G24" s="316"/>
      <c r="H24" s="267"/>
      <c r="I24" s="387"/>
      <c r="J24" s="121" t="s">
        <v>23</v>
      </c>
      <c r="K24" s="122"/>
      <c r="L24" s="122"/>
      <c r="M24" s="122"/>
      <c r="N24" s="122"/>
      <c r="O24" s="123"/>
      <c r="P24" s="108" t="str">
        <f>IF(Q14=0,"",Q14)</f>
        <v/>
      </c>
      <c r="Q24" s="108"/>
      <c r="R24" s="109" t="str">
        <f>IF(P24="","",入力規則【非表示】!$U$2*P24)</f>
        <v/>
      </c>
      <c r="S24" s="109"/>
      <c r="T24" s="109"/>
      <c r="U24" s="110"/>
      <c r="V24" s="368"/>
      <c r="W24" s="368"/>
      <c r="X24" s="369"/>
      <c r="Y24" s="26"/>
    </row>
    <row r="25" spans="3:27" ht="15" customHeight="1" x14ac:dyDescent="0.15">
      <c r="C25" s="263"/>
      <c r="D25" s="101"/>
      <c r="E25" s="101"/>
      <c r="F25" s="101"/>
      <c r="G25" s="312" t="s">
        <v>29</v>
      </c>
      <c r="H25" s="261"/>
      <c r="I25" s="385"/>
      <c r="J25" s="117" t="s">
        <v>27</v>
      </c>
      <c r="K25" s="118"/>
      <c r="L25" s="118"/>
      <c r="M25" s="118"/>
      <c r="N25" s="118"/>
      <c r="O25" s="119"/>
      <c r="P25" s="120" t="str">
        <f>LEFT(S7,3)</f>
        <v/>
      </c>
      <c r="Q25" s="120"/>
      <c r="R25" s="139" t="str">
        <f>IF(S7="","",SUMIFS(入力規則【非表示】!$K$3:$K$23,入力規則【非表示】!$I$3:$I$23,S7,入力規則【非表示】!$J$3:$J$23,$V$3))</f>
        <v/>
      </c>
      <c r="S25" s="139"/>
      <c r="T25" s="139"/>
      <c r="U25" s="140"/>
      <c r="V25" s="368"/>
      <c r="W25" s="368"/>
      <c r="X25" s="369"/>
    </row>
    <row r="26" spans="3:27" ht="15" customHeight="1" x14ac:dyDescent="0.15">
      <c r="C26" s="263"/>
      <c r="D26" s="101"/>
      <c r="E26" s="101"/>
      <c r="F26" s="101"/>
      <c r="G26" s="314"/>
      <c r="H26" s="101"/>
      <c r="I26" s="386"/>
      <c r="J26" s="105" t="s">
        <v>10</v>
      </c>
      <c r="K26" s="106"/>
      <c r="L26" s="106"/>
      <c r="M26" s="106"/>
      <c r="N26" s="106"/>
      <c r="O26" s="107"/>
      <c r="P26" s="138" t="str">
        <f>IF(SUM(W9:W11)=0,"",SUM(W9:W11))</f>
        <v/>
      </c>
      <c r="Q26" s="138"/>
      <c r="R26" s="115" t="str">
        <f>IF(P26="","",入力規則【非表示】!$N$2+入力規則【非表示】!$N$3*(P26-1))</f>
        <v/>
      </c>
      <c r="S26" s="115"/>
      <c r="T26" s="115"/>
      <c r="U26" s="116"/>
      <c r="V26" s="368"/>
      <c r="W26" s="368"/>
      <c r="X26" s="369"/>
    </row>
    <row r="27" spans="3:27" s="25" customFormat="1" ht="15" customHeight="1" x14ac:dyDescent="0.15">
      <c r="C27" s="263"/>
      <c r="D27" s="101"/>
      <c r="E27" s="101"/>
      <c r="F27" s="101"/>
      <c r="G27" s="314"/>
      <c r="H27" s="101"/>
      <c r="I27" s="386"/>
      <c r="J27" s="105" t="s">
        <v>18</v>
      </c>
      <c r="K27" s="106"/>
      <c r="L27" s="106"/>
      <c r="M27" s="106"/>
      <c r="N27" s="106"/>
      <c r="O27" s="107"/>
      <c r="P27" s="108" t="str">
        <f>IF(W12=0,"",W12)</f>
        <v/>
      </c>
      <c r="Q27" s="108"/>
      <c r="R27" s="109" t="str">
        <f>IF(P27="","",入力規則【非表示】!$Q$2*P27)</f>
        <v/>
      </c>
      <c r="S27" s="109"/>
      <c r="T27" s="109"/>
      <c r="U27" s="110"/>
      <c r="V27" s="368"/>
      <c r="W27" s="368"/>
      <c r="X27" s="369"/>
      <c r="Y27" s="26"/>
    </row>
    <row r="28" spans="3:27" s="25" customFormat="1" ht="15" customHeight="1" x14ac:dyDescent="0.15">
      <c r="C28" s="263"/>
      <c r="D28" s="101"/>
      <c r="E28" s="101"/>
      <c r="F28" s="101"/>
      <c r="G28" s="314"/>
      <c r="H28" s="101"/>
      <c r="I28" s="386"/>
      <c r="J28" s="105" t="s">
        <v>75</v>
      </c>
      <c r="K28" s="106"/>
      <c r="L28" s="106"/>
      <c r="M28" s="106"/>
      <c r="N28" s="106"/>
      <c r="O28" s="107"/>
      <c r="P28" s="108" t="str">
        <f>IF(W13=0,"",W13)</f>
        <v/>
      </c>
      <c r="Q28" s="108"/>
      <c r="R28" s="109" t="str">
        <f>IF(P28="","",入力規則【非表示】!$Q$2*P28)</f>
        <v/>
      </c>
      <c r="S28" s="109"/>
      <c r="T28" s="109"/>
      <c r="U28" s="110"/>
      <c r="V28" s="368"/>
      <c r="W28" s="368"/>
      <c r="X28" s="369"/>
      <c r="Y28" s="26"/>
    </row>
    <row r="29" spans="3:27" s="25" customFormat="1" ht="15" customHeight="1" thickBot="1" x14ac:dyDescent="0.2">
      <c r="C29" s="263"/>
      <c r="D29" s="101"/>
      <c r="E29" s="101"/>
      <c r="F29" s="101"/>
      <c r="G29" s="316"/>
      <c r="H29" s="267"/>
      <c r="I29" s="387"/>
      <c r="J29" s="121" t="s">
        <v>23</v>
      </c>
      <c r="K29" s="122"/>
      <c r="L29" s="122"/>
      <c r="M29" s="122"/>
      <c r="N29" s="122"/>
      <c r="O29" s="123"/>
      <c r="P29" s="124" t="str">
        <f>IF(W14=0,"",W14)</f>
        <v/>
      </c>
      <c r="Q29" s="124"/>
      <c r="R29" s="143" t="str">
        <f>IF(P29="","",入力規則【非表示】!$U$2*P29)</f>
        <v/>
      </c>
      <c r="S29" s="143"/>
      <c r="T29" s="143"/>
      <c r="U29" s="144"/>
      <c r="V29" s="368"/>
      <c r="W29" s="368"/>
      <c r="X29" s="369"/>
      <c r="Y29" s="273" t="s">
        <v>76</v>
      </c>
      <c r="Z29" s="274"/>
      <c r="AA29" s="274"/>
    </row>
    <row r="30" spans="3:27" ht="15" customHeight="1" x14ac:dyDescent="0.15">
      <c r="C30" s="263"/>
      <c r="D30" s="101"/>
      <c r="E30" s="101"/>
      <c r="F30" s="101"/>
      <c r="G30" s="275" t="s">
        <v>30</v>
      </c>
      <c r="H30" s="276"/>
      <c r="I30" s="276"/>
      <c r="J30" s="276"/>
      <c r="K30" s="276"/>
      <c r="L30" s="276"/>
      <c r="M30" s="276"/>
      <c r="N30" s="276"/>
      <c r="O30" s="277"/>
      <c r="P30" s="292" t="str">
        <f>IF(SUM(R15:U29)=0,"",SUM(R15:U29))</f>
        <v/>
      </c>
      <c r="Q30" s="293"/>
      <c r="R30" s="293"/>
      <c r="S30" s="293"/>
      <c r="T30" s="293"/>
      <c r="U30" s="294"/>
      <c r="V30" s="368"/>
      <c r="W30" s="368"/>
      <c r="X30" s="369"/>
      <c r="Y30" s="278" t="s">
        <v>142</v>
      </c>
      <c r="Z30" s="279"/>
      <c r="AA30" s="280"/>
    </row>
    <row r="31" spans="3:27" ht="15" customHeight="1" x14ac:dyDescent="0.15">
      <c r="C31" s="263"/>
      <c r="D31" s="101"/>
      <c r="E31" s="101"/>
      <c r="F31" s="101"/>
      <c r="G31" s="285" t="s">
        <v>31</v>
      </c>
      <c r="H31" s="286"/>
      <c r="I31" s="286"/>
      <c r="J31" s="286"/>
      <c r="K31" s="286"/>
      <c r="L31" s="286"/>
      <c r="M31" s="286"/>
      <c r="N31" s="286"/>
      <c r="O31" s="287"/>
      <c r="P31" s="372" t="str">
        <f>IF(P30="","",P30*入力規則【非表示】!A14)</f>
        <v/>
      </c>
      <c r="Q31" s="373"/>
      <c r="R31" s="373"/>
      <c r="S31" s="373"/>
      <c r="T31" s="373"/>
      <c r="U31" s="374"/>
      <c r="V31" s="368"/>
      <c r="W31" s="368"/>
      <c r="X31" s="369"/>
      <c r="Y31" s="260"/>
      <c r="Z31" s="261"/>
      <c r="AA31" s="262"/>
    </row>
    <row r="32" spans="3:27" ht="15" customHeight="1" x14ac:dyDescent="0.15">
      <c r="C32" s="263"/>
      <c r="D32" s="101"/>
      <c r="E32" s="101"/>
      <c r="F32" s="101"/>
      <c r="G32" s="288" t="s">
        <v>32</v>
      </c>
      <c r="H32" s="289"/>
      <c r="I32" s="289"/>
      <c r="J32" s="289"/>
      <c r="K32" s="289"/>
      <c r="L32" s="289"/>
      <c r="M32" s="289"/>
      <c r="N32" s="289"/>
      <c r="O32" s="289"/>
      <c r="P32" s="281" t="str">
        <f>IF(P30="","",P30+P31)</f>
        <v/>
      </c>
      <c r="Q32" s="281"/>
      <c r="R32" s="281"/>
      <c r="S32" s="281"/>
      <c r="T32" s="281"/>
      <c r="U32" s="282"/>
      <c r="V32" s="368"/>
      <c r="W32" s="368"/>
      <c r="X32" s="369"/>
      <c r="Y32" s="263"/>
      <c r="Z32" s="264"/>
      <c r="AA32" s="265"/>
    </row>
    <row r="33" spans="3:27" ht="15" customHeight="1" x14ac:dyDescent="0.15">
      <c r="C33" s="266"/>
      <c r="D33" s="267"/>
      <c r="E33" s="267"/>
      <c r="F33" s="267"/>
      <c r="G33" s="290"/>
      <c r="H33" s="291"/>
      <c r="I33" s="291"/>
      <c r="J33" s="291"/>
      <c r="K33" s="291"/>
      <c r="L33" s="291"/>
      <c r="M33" s="291"/>
      <c r="N33" s="291"/>
      <c r="O33" s="291"/>
      <c r="P33" s="283"/>
      <c r="Q33" s="283"/>
      <c r="R33" s="283"/>
      <c r="S33" s="283"/>
      <c r="T33" s="283"/>
      <c r="U33" s="284"/>
      <c r="V33" s="370"/>
      <c r="W33" s="370"/>
      <c r="X33" s="371"/>
      <c r="Y33" s="263"/>
      <c r="Z33" s="264"/>
      <c r="AA33" s="265"/>
    </row>
    <row r="34" spans="3:27" ht="11.25" customHeight="1" x14ac:dyDescent="0.15">
      <c r="C34" s="375" t="s">
        <v>78</v>
      </c>
      <c r="D34" s="376"/>
      <c r="E34" s="376"/>
      <c r="F34" s="376"/>
      <c r="G34" s="379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1"/>
      <c r="Y34" s="263"/>
      <c r="Z34" s="264"/>
      <c r="AA34" s="265"/>
    </row>
    <row r="35" spans="3:27" ht="11.25" customHeight="1" thickBot="1" x14ac:dyDescent="0.2">
      <c r="C35" s="377"/>
      <c r="D35" s="378"/>
      <c r="E35" s="378"/>
      <c r="F35" s="378"/>
      <c r="G35" s="382" t="str">
        <f>IF('見積発行依頼書（入力画面）'!G34="","",'見積発行依頼書（入力画面）'!G34)</f>
        <v/>
      </c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4"/>
      <c r="Y35" s="266"/>
      <c r="Z35" s="267"/>
      <c r="AA35" s="268"/>
    </row>
    <row r="36" spans="3:27" ht="18.75" customHeight="1" thickTop="1" x14ac:dyDescent="0.15">
      <c r="C36" s="345" t="s">
        <v>35</v>
      </c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6"/>
      <c r="S36" s="6"/>
      <c r="T36" s="6"/>
      <c r="U36" s="6"/>
      <c r="V36" s="6"/>
      <c r="W36" s="6"/>
      <c r="X36" s="10"/>
      <c r="Y36" s="257" t="s">
        <v>145</v>
      </c>
      <c r="Z36" s="258"/>
      <c r="AA36" s="259"/>
    </row>
    <row r="37" spans="3:27" ht="18.75" customHeight="1" x14ac:dyDescent="0.15">
      <c r="C37" s="11"/>
      <c r="D37" s="6"/>
      <c r="E37" s="101" t="str">
        <f>入力規則【非表示】!A17</f>
        <v>令和</v>
      </c>
      <c r="F37" s="101"/>
      <c r="G37" s="4" t="str">
        <f>IF('見積発行依頼書（入力画面）'!G34="","",'見積発行依頼書（入力画面）'!G34)</f>
        <v/>
      </c>
      <c r="H37" s="21" t="s">
        <v>2</v>
      </c>
      <c r="I37" s="4" t="str">
        <f>IF('見積発行依頼書（入力画面）'!I34="","",'見積発行依頼書（入力画面）'!I34)</f>
        <v/>
      </c>
      <c r="J37" s="21" t="s">
        <v>3</v>
      </c>
      <c r="K37" s="4" t="str">
        <f>IF('見積発行依頼書（入力画面）'!K34="","",'見積発行依頼書（入力画面）'!K34)</f>
        <v/>
      </c>
      <c r="L37" s="21" t="s">
        <v>4</v>
      </c>
      <c r="M37" s="12"/>
      <c r="N37" s="12"/>
      <c r="O37" s="12"/>
      <c r="P37" s="12"/>
      <c r="Q37" s="12"/>
      <c r="R37" s="6"/>
      <c r="S37" s="6"/>
      <c r="T37" s="6"/>
      <c r="U37" s="6"/>
      <c r="V37" s="6"/>
      <c r="W37" s="6"/>
      <c r="X37" s="10"/>
      <c r="Y37" s="263"/>
      <c r="Z37" s="264"/>
      <c r="AA37" s="265"/>
    </row>
    <row r="38" spans="3:27" ht="15" customHeight="1" x14ac:dyDescent="0.15"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0"/>
      <c r="Y38" s="263"/>
      <c r="Z38" s="264"/>
      <c r="AA38" s="265"/>
    </row>
    <row r="39" spans="3:27" ht="15" customHeight="1" x14ac:dyDescent="0.15">
      <c r="C39" s="11"/>
      <c r="D39" s="6"/>
      <c r="E39" s="6"/>
      <c r="F39" s="6"/>
      <c r="G39" s="13" t="s">
        <v>36</v>
      </c>
      <c r="H39" s="364" t="str">
        <f>IF('見積発行依頼書（入力画面）'!H36="","",'見積発行依頼書（入力画面）'!H36)</f>
        <v/>
      </c>
      <c r="I39" s="364"/>
      <c r="J39" s="364"/>
      <c r="K39" s="364"/>
      <c r="L39" s="36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0"/>
      <c r="Y39" s="263"/>
      <c r="Z39" s="264"/>
      <c r="AA39" s="265"/>
    </row>
    <row r="40" spans="3:27" ht="22.5" customHeight="1" x14ac:dyDescent="0.15">
      <c r="C40" s="11"/>
      <c r="D40" s="303" t="s">
        <v>37</v>
      </c>
      <c r="E40" s="303"/>
      <c r="F40" s="303"/>
      <c r="G40" s="6"/>
      <c r="H40" s="306" t="str">
        <f>IF('見積発行依頼書（入力画面）'!H37="","",'見積発行依頼書（入力画面）'!H37)</f>
        <v/>
      </c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7"/>
      <c r="Y40" s="266"/>
      <c r="Z40" s="267"/>
      <c r="AA40" s="268"/>
    </row>
    <row r="41" spans="3:27" ht="15" customHeight="1" x14ac:dyDescent="0.15"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0"/>
      <c r="Y41" s="257" t="s">
        <v>143</v>
      </c>
      <c r="Z41" s="258"/>
      <c r="AA41" s="258"/>
    </row>
    <row r="42" spans="3:27" ht="22.5" customHeight="1" x14ac:dyDescent="0.15">
      <c r="C42" s="11"/>
      <c r="D42" s="365" t="s">
        <v>38</v>
      </c>
      <c r="E42" s="365"/>
      <c r="F42" s="365"/>
      <c r="G42" s="6"/>
      <c r="H42" s="308" t="str">
        <f>IF('見積発行依頼書（入力画面）'!H39="","",'見積発行依頼書（入力画面）'!H39)</f>
        <v/>
      </c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9"/>
      <c r="Y42" s="269"/>
      <c r="Z42" s="270"/>
      <c r="AA42" s="270"/>
    </row>
    <row r="43" spans="3:27" ht="15" customHeight="1" x14ac:dyDescent="0.15">
      <c r="C43" s="11"/>
      <c r="D43" s="6"/>
      <c r="E43" s="21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1"/>
      <c r="T43" s="6"/>
      <c r="U43" s="6"/>
      <c r="V43" s="6"/>
      <c r="W43" s="6"/>
      <c r="X43" s="10"/>
      <c r="Y43" s="269"/>
      <c r="Z43" s="270"/>
      <c r="AA43" s="270"/>
    </row>
    <row r="44" spans="3:27" ht="15" customHeight="1" x14ac:dyDescent="0.15">
      <c r="C44" s="11"/>
      <c r="D44" s="303" t="s">
        <v>82</v>
      </c>
      <c r="E44" s="303"/>
      <c r="F44" s="303"/>
      <c r="G44" s="6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5" t="s">
        <v>83</v>
      </c>
      <c r="T44" s="305"/>
      <c r="U44" s="310"/>
      <c r="V44" s="310"/>
      <c r="W44" s="310"/>
      <c r="X44" s="311"/>
      <c r="Y44" s="271"/>
      <c r="Z44" s="272"/>
      <c r="AA44" s="272"/>
    </row>
    <row r="45" spans="3:27" ht="15" customHeight="1" x14ac:dyDescent="0.15">
      <c r="C45" s="11"/>
      <c r="D45" s="6"/>
      <c r="E45" s="21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  <c r="R45" s="6"/>
      <c r="S45" s="21"/>
      <c r="T45" s="6"/>
      <c r="U45" s="6"/>
      <c r="V45" s="6"/>
      <c r="W45" s="6"/>
      <c r="X45" s="10"/>
      <c r="Y45" s="257" t="s">
        <v>144</v>
      </c>
      <c r="Z45" s="258"/>
      <c r="AA45" s="259"/>
    </row>
    <row r="46" spans="3:27" ht="15" customHeight="1" x14ac:dyDescent="0.15">
      <c r="C46" s="11"/>
      <c r="D46" s="303" t="s">
        <v>84</v>
      </c>
      <c r="E46" s="303"/>
      <c r="F46" s="303"/>
      <c r="G46" s="6"/>
      <c r="H46" s="304" t="str">
        <f>IF('見積発行依頼書（入力画面）'!H41="","",'見積発行依頼書（入力画面）'!H41)</f>
        <v/>
      </c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101" t="s">
        <v>40</v>
      </c>
      <c r="T46" s="101"/>
      <c r="U46" s="310" t="str">
        <f>IF('見積発行依頼書（入力画面）'!U41="","",'見積発行依頼書（入力画面）'!U41)</f>
        <v/>
      </c>
      <c r="V46" s="310"/>
      <c r="W46" s="310"/>
      <c r="X46" s="311"/>
      <c r="Y46" s="260"/>
      <c r="Z46" s="261"/>
      <c r="AA46" s="262"/>
    </row>
    <row r="47" spans="3:27" ht="15" customHeight="1" x14ac:dyDescent="0.15">
      <c r="C47" s="1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98" t="s">
        <v>41</v>
      </c>
      <c r="T47" s="299"/>
      <c r="U47" s="299"/>
      <c r="V47" s="297" t="str">
        <f>IF('見積発行依頼書（入力画面）'!V42="","",'見積発行依頼書（入力画面）'!V42)</f>
        <v/>
      </c>
      <c r="W47" s="297"/>
      <c r="X47" s="87" t="s">
        <v>42</v>
      </c>
      <c r="Y47" s="263"/>
      <c r="Z47" s="264"/>
      <c r="AA47" s="265"/>
    </row>
    <row r="48" spans="3:27" ht="15" customHeight="1" x14ac:dyDescent="0.15">
      <c r="C48" s="11"/>
      <c r="D48" s="303" t="s">
        <v>43</v>
      </c>
      <c r="E48" s="303"/>
      <c r="F48" s="303"/>
      <c r="G48" s="6"/>
      <c r="H48" s="304" t="str">
        <f>IF('見積発行依頼書（入力画面）'!H43="","",'見積発行依頼書（入力画面）'!H43)</f>
        <v/>
      </c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101" t="s">
        <v>44</v>
      </c>
      <c r="T48" s="101"/>
      <c r="U48" s="295" t="str">
        <f>IF('見積発行依頼書（入力画面）'!U43="","",'見積発行依頼書（入力画面）'!U43)</f>
        <v/>
      </c>
      <c r="V48" s="295"/>
      <c r="W48" s="295"/>
      <c r="X48" s="296"/>
      <c r="Y48" s="263"/>
      <c r="Z48" s="264"/>
      <c r="AA48" s="265"/>
    </row>
    <row r="49" spans="3:27" ht="15" customHeight="1" thickBot="1" x14ac:dyDescent="0.2"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300"/>
      <c r="Z49" s="301"/>
      <c r="AA49" s="302"/>
    </row>
    <row r="50" spans="3:27" ht="22.5" customHeight="1" x14ac:dyDescent="0.1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 t="s">
        <v>45</v>
      </c>
      <c r="O50" s="17"/>
      <c r="P50" s="17"/>
      <c r="Q50" s="17"/>
      <c r="R50" s="17"/>
      <c r="S50" s="61"/>
      <c r="T50" s="61"/>
      <c r="U50" s="61"/>
      <c r="V50" s="61"/>
      <c r="W50" s="62"/>
      <c r="X50" s="363" t="s">
        <v>85</v>
      </c>
      <c r="Y50" s="363"/>
      <c r="Z50" s="363"/>
      <c r="AA50" s="363"/>
    </row>
    <row r="51" spans="3:27" ht="15" customHeight="1" thickBot="1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6"/>
      <c r="T51" s="6"/>
      <c r="U51" s="6"/>
      <c r="V51" s="6"/>
      <c r="W51" s="63"/>
      <c r="X51" s="312"/>
      <c r="Y51" s="261"/>
      <c r="Z51" s="261"/>
      <c r="AA51" s="313"/>
    </row>
    <row r="52" spans="3:27" ht="15" customHeight="1" thickTop="1" thickBot="1" x14ac:dyDescent="0.2">
      <c r="C52" s="145" t="s">
        <v>46</v>
      </c>
      <c r="D52" s="145"/>
      <c r="E52" s="98" t="s">
        <v>47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6"/>
      <c r="T52" s="6"/>
      <c r="U52" s="6"/>
      <c r="V52" s="6"/>
      <c r="W52" s="63"/>
      <c r="X52" s="314"/>
      <c r="Y52" s="101"/>
      <c r="Z52" s="101"/>
      <c r="AA52" s="315"/>
    </row>
    <row r="53" spans="3:27" ht="15" customHeight="1" thickTop="1" thickBot="1" x14ac:dyDescent="0.2">
      <c r="C53" s="145"/>
      <c r="D53" s="145"/>
      <c r="E53" s="98" t="s">
        <v>48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6"/>
      <c r="T53" s="101" t="s">
        <v>49</v>
      </c>
      <c r="U53" s="101"/>
      <c r="V53" s="101"/>
      <c r="W53" s="63"/>
      <c r="X53" s="316"/>
      <c r="Y53" s="267"/>
      <c r="Z53" s="267"/>
      <c r="AA53" s="317"/>
    </row>
    <row r="54" spans="3:27" ht="20.100000000000001" customHeight="1" thickTop="1" x14ac:dyDescent="0.15"/>
    <row r="55" spans="3:27" ht="20.100000000000001" customHeight="1" x14ac:dyDescent="0.15"/>
    <row r="56" spans="3:27" ht="20.100000000000001" customHeight="1" x14ac:dyDescent="0.15"/>
    <row r="57" spans="3:27" ht="20.100000000000001" customHeight="1" x14ac:dyDescent="0.15"/>
    <row r="58" spans="3:27" ht="20.100000000000001" customHeight="1" x14ac:dyDescent="0.15"/>
    <row r="59" spans="3:27" ht="20.100000000000001" customHeight="1" x14ac:dyDescent="0.15"/>
  </sheetData>
  <sheetProtection algorithmName="SHA-512" hashValue="HtsOaYLqKmoxWZ0CGNDonFxPsce+zGXg5ZiH46jqAoPfFXaefGQ1InnGd0rPyuULWLPrNMtMGhsG9fDdLzuygQ==" saltValue="lTO/ZVwq1RXegHjv2aCydw==" spinCount="100000" sheet="1" objects="1" scenarios="1"/>
  <mergeCells count="146">
    <mergeCell ref="X50:AA50"/>
    <mergeCell ref="H39:L39"/>
    <mergeCell ref="D46:F46"/>
    <mergeCell ref="D42:F42"/>
    <mergeCell ref="V15:X33"/>
    <mergeCell ref="R16:U16"/>
    <mergeCell ref="P20:Q20"/>
    <mergeCell ref="D40:F40"/>
    <mergeCell ref="P31:U31"/>
    <mergeCell ref="U46:X46"/>
    <mergeCell ref="S46:T46"/>
    <mergeCell ref="H46:R46"/>
    <mergeCell ref="C15:F33"/>
    <mergeCell ref="C34:F35"/>
    <mergeCell ref="G34:X35"/>
    <mergeCell ref="R28:U28"/>
    <mergeCell ref="P19:Q19"/>
    <mergeCell ref="R19:U19"/>
    <mergeCell ref="G15:I19"/>
    <mergeCell ref="J24:O24"/>
    <mergeCell ref="R24:U24"/>
    <mergeCell ref="R18:U18"/>
    <mergeCell ref="R26:U26"/>
    <mergeCell ref="R21:U21"/>
    <mergeCell ref="C1:X1"/>
    <mergeCell ref="C3:F3"/>
    <mergeCell ref="S3:T3"/>
    <mergeCell ref="C5:F5"/>
    <mergeCell ref="V3:X3"/>
    <mergeCell ref="C4:F4"/>
    <mergeCell ref="T5:V5"/>
    <mergeCell ref="P3:Q3"/>
    <mergeCell ref="J3:K3"/>
    <mergeCell ref="G3:H3"/>
    <mergeCell ref="M3:N3"/>
    <mergeCell ref="G4:X4"/>
    <mergeCell ref="E37:F37"/>
    <mergeCell ref="R20:U20"/>
    <mergeCell ref="J21:O21"/>
    <mergeCell ref="J20:O20"/>
    <mergeCell ref="J19:O19"/>
    <mergeCell ref="G11:J11"/>
    <mergeCell ref="S8:X8"/>
    <mergeCell ref="M11:P11"/>
    <mergeCell ref="S9:S10"/>
    <mergeCell ref="T9:V9"/>
    <mergeCell ref="T10:V10"/>
    <mergeCell ref="P18:Q18"/>
    <mergeCell ref="J18:O18"/>
    <mergeCell ref="R15:U15"/>
    <mergeCell ref="P15:Q15"/>
    <mergeCell ref="P21:Q21"/>
    <mergeCell ref="G14:J14"/>
    <mergeCell ref="M14:P14"/>
    <mergeCell ref="S14:V14"/>
    <mergeCell ref="P25:Q25"/>
    <mergeCell ref="R25:U25"/>
    <mergeCell ref="P26:Q26"/>
    <mergeCell ref="J15:O15"/>
    <mergeCell ref="J16:O16"/>
    <mergeCell ref="S7:X7"/>
    <mergeCell ref="G9:G10"/>
    <mergeCell ref="H9:J9"/>
    <mergeCell ref="H10:J10"/>
    <mergeCell ref="N10:P10"/>
    <mergeCell ref="M13:P13"/>
    <mergeCell ref="S13:V13"/>
    <mergeCell ref="M8:R8"/>
    <mergeCell ref="C36:Q36"/>
    <mergeCell ref="P16:Q16"/>
    <mergeCell ref="J26:O26"/>
    <mergeCell ref="J17:O17"/>
    <mergeCell ref="P17:Q17"/>
    <mergeCell ref="R17:U17"/>
    <mergeCell ref="J22:O22"/>
    <mergeCell ref="G20:I24"/>
    <mergeCell ref="G25:I29"/>
    <mergeCell ref="J25:O25"/>
    <mergeCell ref="P22:Q22"/>
    <mergeCell ref="R22:U22"/>
    <mergeCell ref="J23:O23"/>
    <mergeCell ref="P23:Q23"/>
    <mergeCell ref="X51:AA53"/>
    <mergeCell ref="C6:F6"/>
    <mergeCell ref="G5:H5"/>
    <mergeCell ref="I5:J5"/>
    <mergeCell ref="K5:L5"/>
    <mergeCell ref="M5:N5"/>
    <mergeCell ref="O5:P5"/>
    <mergeCell ref="R5:S5"/>
    <mergeCell ref="G6:X6"/>
    <mergeCell ref="G12:J12"/>
    <mergeCell ref="M12:P12"/>
    <mergeCell ref="S12:V12"/>
    <mergeCell ref="C9:E14"/>
    <mergeCell ref="F9:F11"/>
    <mergeCell ref="F12:F14"/>
    <mergeCell ref="S11:V11"/>
    <mergeCell ref="M9:M10"/>
    <mergeCell ref="N9:P9"/>
    <mergeCell ref="C8:F8"/>
    <mergeCell ref="G8:L8"/>
    <mergeCell ref="G13:J13"/>
    <mergeCell ref="C7:F7"/>
    <mergeCell ref="G7:L7"/>
    <mergeCell ref="M7:R7"/>
    <mergeCell ref="E52:R52"/>
    <mergeCell ref="D48:F48"/>
    <mergeCell ref="S48:T48"/>
    <mergeCell ref="H48:R48"/>
    <mergeCell ref="D44:F44"/>
    <mergeCell ref="H44:R44"/>
    <mergeCell ref="C52:D53"/>
    <mergeCell ref="E53:R53"/>
    <mergeCell ref="S44:T44"/>
    <mergeCell ref="T53:V53"/>
    <mergeCell ref="U48:X48"/>
    <mergeCell ref="V47:W47"/>
    <mergeCell ref="S47:U47"/>
    <mergeCell ref="Y45:AA45"/>
    <mergeCell ref="Y46:AA49"/>
    <mergeCell ref="R23:U23"/>
    <mergeCell ref="J27:O27"/>
    <mergeCell ref="P27:Q27"/>
    <mergeCell ref="R27:U27"/>
    <mergeCell ref="J28:O28"/>
    <mergeCell ref="P28:Q28"/>
    <mergeCell ref="P24:Q24"/>
    <mergeCell ref="H40:X40"/>
    <mergeCell ref="H42:X42"/>
    <mergeCell ref="U44:X44"/>
    <mergeCell ref="J29:O29"/>
    <mergeCell ref="P29:Q29"/>
    <mergeCell ref="R29:U29"/>
    <mergeCell ref="Y36:AA36"/>
    <mergeCell ref="Y31:AA35"/>
    <mergeCell ref="Y37:AA40"/>
    <mergeCell ref="Y42:AA44"/>
    <mergeCell ref="Y41:AA41"/>
    <mergeCell ref="Y29:AA29"/>
    <mergeCell ref="G30:O30"/>
    <mergeCell ref="Y30:AA30"/>
    <mergeCell ref="P32:U33"/>
    <mergeCell ref="G31:O31"/>
    <mergeCell ref="G32:O33"/>
    <mergeCell ref="P30:U30"/>
  </mergeCells>
  <phoneticPr fontId="1"/>
  <conditionalFormatting sqref="I3">
    <cfRule type="expression" dxfId="114" priority="104">
      <formula>$I$3&lt;&gt;""</formula>
    </cfRule>
  </conditionalFormatting>
  <conditionalFormatting sqref="L3">
    <cfRule type="expression" dxfId="113" priority="103">
      <formula>$L$3&lt;&gt;""</formula>
    </cfRule>
  </conditionalFormatting>
  <conditionalFormatting sqref="O3">
    <cfRule type="expression" dxfId="112" priority="102">
      <formula>$O$3&lt;&gt;""</formula>
    </cfRule>
  </conditionalFormatting>
  <conditionalFormatting sqref="R3">
    <cfRule type="expression" dxfId="111" priority="101">
      <formula>$R$3&lt;&gt;""</formula>
    </cfRule>
  </conditionalFormatting>
  <conditionalFormatting sqref="V3:X3">
    <cfRule type="expression" dxfId="110" priority="68">
      <formula>$V$3&lt;&gt;""</formula>
    </cfRule>
  </conditionalFormatting>
  <conditionalFormatting sqref="W5">
    <cfRule type="expression" dxfId="109" priority="98">
      <formula>$V$5&lt;&gt;""</formula>
    </cfRule>
  </conditionalFormatting>
  <conditionalFormatting sqref="G34:X35">
    <cfRule type="expression" dxfId="108" priority="89">
      <formula>$G$34&lt;&gt;""</formula>
    </cfRule>
  </conditionalFormatting>
  <conditionalFormatting sqref="G37">
    <cfRule type="expression" dxfId="107" priority="88">
      <formula>$G$37&lt;&gt;""</formula>
    </cfRule>
  </conditionalFormatting>
  <conditionalFormatting sqref="I37">
    <cfRule type="expression" dxfId="106" priority="87">
      <formula>$I$37&lt;&gt;""</formula>
    </cfRule>
  </conditionalFormatting>
  <conditionalFormatting sqref="K37">
    <cfRule type="expression" dxfId="105" priority="86">
      <formula>$K$37&lt;&gt;""</formula>
    </cfRule>
  </conditionalFormatting>
  <conditionalFormatting sqref="H39:L39">
    <cfRule type="expression" dxfId="104" priority="85">
      <formula>$H$39&lt;&gt;""</formula>
    </cfRule>
  </conditionalFormatting>
  <conditionalFormatting sqref="H40">
    <cfRule type="expression" dxfId="103" priority="84">
      <formula>$H$40&lt;&gt;""</formula>
    </cfRule>
  </conditionalFormatting>
  <conditionalFormatting sqref="H42">
    <cfRule type="expression" dxfId="102" priority="83">
      <formula>$H$42&lt;&gt;""</formula>
    </cfRule>
  </conditionalFormatting>
  <conditionalFormatting sqref="H46">
    <cfRule type="expression" dxfId="101" priority="81">
      <formula>$H$46&lt;&gt;""</formula>
    </cfRule>
  </conditionalFormatting>
  <conditionalFormatting sqref="G7:L7">
    <cfRule type="expression" dxfId="100" priority="78">
      <formula>$G$7&lt;&gt;""</formula>
    </cfRule>
  </conditionalFormatting>
  <conditionalFormatting sqref="G8:L8 G9">
    <cfRule type="expression" dxfId="99" priority="77">
      <formula>$G$8&lt;&gt;""</formula>
    </cfRule>
  </conditionalFormatting>
  <conditionalFormatting sqref="M7:R7">
    <cfRule type="expression" dxfId="98" priority="76">
      <formula>$M$7&lt;&gt;""</formula>
    </cfRule>
  </conditionalFormatting>
  <conditionalFormatting sqref="M8:R8">
    <cfRule type="expression" dxfId="97" priority="75">
      <formula>$M$8&lt;&gt;""</formula>
    </cfRule>
  </conditionalFormatting>
  <conditionalFormatting sqref="S7:X7">
    <cfRule type="expression" dxfId="96" priority="74">
      <formula>$S$7&lt;&gt;""</formula>
    </cfRule>
  </conditionalFormatting>
  <conditionalFormatting sqref="S8:X8">
    <cfRule type="expression" dxfId="95" priority="73">
      <formula>$S$8&lt;&gt;""</formula>
    </cfRule>
  </conditionalFormatting>
  <conditionalFormatting sqref="G6">
    <cfRule type="expression" dxfId="94" priority="110">
      <formula>$G$6&lt;&gt;""</formula>
    </cfRule>
  </conditionalFormatting>
  <conditionalFormatting sqref="G4:X4">
    <cfRule type="expression" dxfId="93" priority="72">
      <formula>$G$4&lt;&gt;""</formula>
    </cfRule>
  </conditionalFormatting>
  <conditionalFormatting sqref="G5:H5">
    <cfRule type="expression" dxfId="92" priority="71">
      <formula>$G$5&lt;&gt;""</formula>
    </cfRule>
  </conditionalFormatting>
  <conditionalFormatting sqref="K5:L5">
    <cfRule type="expression" dxfId="91" priority="70">
      <formula>$K$5&lt;&gt;""</formula>
    </cfRule>
  </conditionalFormatting>
  <conditionalFormatting sqref="T5:V5">
    <cfRule type="expression" dxfId="90" priority="69">
      <formula>$T$5&lt;&gt;""</formula>
    </cfRule>
  </conditionalFormatting>
  <conditionalFormatting sqref="G11">
    <cfRule type="expression" dxfId="89" priority="55">
      <formula>$G$8&lt;&gt;""</formula>
    </cfRule>
  </conditionalFormatting>
  <conditionalFormatting sqref="K9">
    <cfRule type="expression" dxfId="88" priority="51">
      <formula>$K$9&lt;&gt;""</formula>
    </cfRule>
  </conditionalFormatting>
  <conditionalFormatting sqref="K10">
    <cfRule type="expression" dxfId="87" priority="50">
      <formula>$K$10&lt;&gt;""</formula>
    </cfRule>
  </conditionalFormatting>
  <conditionalFormatting sqref="W9">
    <cfRule type="expression" dxfId="86" priority="29">
      <formula>$W$9&lt;&gt;""</formula>
    </cfRule>
  </conditionalFormatting>
  <conditionalFormatting sqref="W10">
    <cfRule type="expression" dxfId="85" priority="28">
      <formula>$W$10&lt;&gt;""</formula>
    </cfRule>
  </conditionalFormatting>
  <conditionalFormatting sqref="K11">
    <cfRule type="expression" dxfId="84" priority="47">
      <formula>$K$11&lt;&gt;""</formula>
    </cfRule>
  </conditionalFormatting>
  <conditionalFormatting sqref="M9">
    <cfRule type="expression" dxfId="83" priority="36">
      <formula>$G$8&lt;&gt;""</formula>
    </cfRule>
  </conditionalFormatting>
  <conditionalFormatting sqref="M11">
    <cfRule type="expression" dxfId="82" priority="35">
      <formula>$G$8&lt;&gt;""</formula>
    </cfRule>
  </conditionalFormatting>
  <conditionalFormatting sqref="Q9:Q10">
    <cfRule type="expression" dxfId="81" priority="33">
      <formula>$Q$10&lt;&gt;""</formula>
    </cfRule>
  </conditionalFormatting>
  <conditionalFormatting sqref="Q11">
    <cfRule type="expression" dxfId="80" priority="32">
      <formula>$Q$11&lt;&gt;""</formula>
    </cfRule>
  </conditionalFormatting>
  <conditionalFormatting sqref="S9">
    <cfRule type="expression" dxfId="79" priority="31">
      <formula>$G$8&lt;&gt;""</formula>
    </cfRule>
  </conditionalFormatting>
  <conditionalFormatting sqref="S11">
    <cfRule type="expression" dxfId="78" priority="30">
      <formula>$G$8&lt;&gt;""</formula>
    </cfRule>
  </conditionalFormatting>
  <conditionalFormatting sqref="W11">
    <cfRule type="expression" dxfId="77" priority="27">
      <formula>$W$11&lt;&gt;""</formula>
    </cfRule>
  </conditionalFormatting>
  <conditionalFormatting sqref="U46:X46">
    <cfRule type="expression" dxfId="76" priority="25">
      <formula>$U$46&lt;&gt;""</formula>
    </cfRule>
  </conditionalFormatting>
  <conditionalFormatting sqref="G12">
    <cfRule type="expression" dxfId="75" priority="23">
      <formula>$G$8&lt;&gt;""</formula>
    </cfRule>
  </conditionalFormatting>
  <conditionalFormatting sqref="K12:K14">
    <cfRule type="expression" dxfId="74" priority="24">
      <formula>K12&lt;&gt;""</formula>
    </cfRule>
  </conditionalFormatting>
  <conditionalFormatting sqref="M12">
    <cfRule type="expression" dxfId="73" priority="21">
      <formula>$G$8&lt;&gt;""</formula>
    </cfRule>
  </conditionalFormatting>
  <conditionalFormatting sqref="Q12:Q14">
    <cfRule type="expression" dxfId="72" priority="22">
      <formula>Q12&lt;&gt;""</formula>
    </cfRule>
  </conditionalFormatting>
  <conditionalFormatting sqref="S12">
    <cfRule type="expression" dxfId="71" priority="19">
      <formula>$G$8&lt;&gt;""</formula>
    </cfRule>
  </conditionalFormatting>
  <conditionalFormatting sqref="W12:W14">
    <cfRule type="expression" dxfId="70" priority="20">
      <formula>W12&lt;&gt;""</formula>
    </cfRule>
  </conditionalFormatting>
  <conditionalFormatting sqref="G13">
    <cfRule type="expression" dxfId="69" priority="17">
      <formula>$G$8&lt;&gt;""</formula>
    </cfRule>
  </conditionalFormatting>
  <conditionalFormatting sqref="M13">
    <cfRule type="expression" dxfId="68" priority="14">
      <formula>$G$8&lt;&gt;""</formula>
    </cfRule>
  </conditionalFormatting>
  <conditionalFormatting sqref="S13">
    <cfRule type="expression" dxfId="67" priority="13">
      <formula>$G$8&lt;&gt;""</formula>
    </cfRule>
  </conditionalFormatting>
  <conditionalFormatting sqref="G14">
    <cfRule type="expression" dxfId="66" priority="10">
      <formula>$G$8&lt;&gt;""</formula>
    </cfRule>
  </conditionalFormatting>
  <conditionalFormatting sqref="M14">
    <cfRule type="expression" dxfId="65" priority="7">
      <formula>$G$8&lt;&gt;""</formula>
    </cfRule>
  </conditionalFormatting>
  <conditionalFormatting sqref="S14">
    <cfRule type="expression" dxfId="64" priority="6">
      <formula>$G$8&lt;&gt;""</formula>
    </cfRule>
  </conditionalFormatting>
  <conditionalFormatting sqref="U48">
    <cfRule type="expression" dxfId="63" priority="4">
      <formula>$U$48&lt;&gt;""</formula>
    </cfRule>
  </conditionalFormatting>
  <conditionalFormatting sqref="H48">
    <cfRule type="expression" dxfId="62" priority="3">
      <formula>$H$48&lt;&gt;""</formula>
    </cfRule>
  </conditionalFormatting>
  <conditionalFormatting sqref="V47:W47">
    <cfRule type="expression" dxfId="61" priority="1">
      <formula>$V$47&lt;&gt;""</formula>
    </cfRule>
  </conditionalFormatting>
  <dataValidations count="2">
    <dataValidation type="custom" errorStyle="information" allowBlank="1" showErrorMessage="1" error="ワイヤレスマイクの本数が3本以上になっております。_x000a_本数に限りがあるため、事前にお問い合わせください。" sqref="Q11 K11 W11" xr:uid="{142110D5-D338-43C1-B2E3-BFF5BDC9AB3A}">
      <formula1>K11&lt;=2</formula1>
    </dataValidation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K9:K10 W9:W10 Q9:Q10" xr:uid="{4A84A839-AE09-43A3-94EA-420225046638}">
      <formula1>SUM(K$9:K$10)&lt;=3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入力規則【非表示】!$A$2:$A$8</xm:f>
          </x14:formula1>
          <xm:sqref>G7:X7</xm:sqref>
        </x14:dataValidation>
        <x14:dataValidation type="list" allowBlank="1" showInputMessage="1" showErrorMessage="1" xr:uid="{00000000-0002-0000-0100-000001000000}">
          <x14:formula1>
            <xm:f>入力規則【非表示】!$G$2:$G$4</xm:f>
          </x14:formula1>
          <xm:sqref>M8:X8</xm:sqref>
        </x14:dataValidation>
        <x14:dataValidation type="list" allowBlank="1" showInputMessage="1" showErrorMessage="1" xr:uid="{00000000-0002-0000-0100-000002000000}">
          <x14:formula1>
            <xm:f>入力規則【非表示】!$E$2:$E$4</xm:f>
          </x14:formula1>
          <xm:sqref>V3:X3</xm:sqref>
        </x14:dataValidation>
        <x14:dataValidation type="list" allowBlank="1" showInputMessage="1" showErrorMessage="1" xr:uid="{106D02BF-9C46-492E-ABAD-F9D296E53FB5}">
          <x14:formula1>
            <xm:f>入力規則【非表示】!$C$2:$C$6</xm:f>
          </x14:formula1>
          <xm:sqref>R3</xm:sqref>
        </x14:dataValidation>
        <x14:dataValidation type="list" allowBlank="1" showInputMessage="1" showErrorMessage="1" xr:uid="{644BACB3-7014-40EC-BDA1-3AFF441E38D9}">
          <x14:formula1>
            <xm:f>入力規則【非表示】!$G$2:$G$7</xm:f>
          </x14:formula1>
          <xm:sqref>G8:L8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4AE7-18AE-4BC4-A944-866F04BC5D38}">
  <sheetPr>
    <tabColor rgb="FFFFFF00"/>
  </sheetPr>
  <dimension ref="A1"/>
  <sheetViews>
    <sheetView workbookViewId="0">
      <selection activeCell="F35" sqref="F3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522F-4838-4F83-A6C7-61390CC05309}">
  <dimension ref="A1:AA59"/>
  <sheetViews>
    <sheetView view="pageBreakPreview" zoomScaleNormal="85" zoomScaleSheetLayoutView="100" workbookViewId="0">
      <selection activeCell="AE6" sqref="AE6"/>
    </sheetView>
  </sheetViews>
  <sheetFormatPr defaultRowHeight="13.5" x14ac:dyDescent="0.15"/>
  <cols>
    <col min="1" max="6" width="3.625" customWidth="1"/>
    <col min="7" max="8" width="2.875" customWidth="1"/>
    <col min="9" max="9" width="3.625" customWidth="1"/>
    <col min="10" max="11" width="2.875" customWidth="1"/>
    <col min="12" max="12" width="3.625" customWidth="1"/>
    <col min="13" max="14" width="2.875" customWidth="1"/>
    <col min="15" max="15" width="3.75" customWidth="1"/>
    <col min="16" max="17" width="2.875" customWidth="1"/>
    <col min="18" max="18" width="3.625" customWidth="1"/>
    <col min="19" max="20" width="2.875" customWidth="1"/>
    <col min="21" max="24" width="3.625" customWidth="1"/>
    <col min="25" max="25" width="3.625" style="18" customWidth="1"/>
    <col min="26" max="27" width="3.625" customWidth="1"/>
    <col min="28" max="32" width="4.625" customWidth="1"/>
  </cols>
  <sheetData>
    <row r="1" spans="1:25" ht="22.5" customHeight="1" x14ac:dyDescent="0.15">
      <c r="A1" s="5"/>
      <c r="B1" s="5"/>
      <c r="C1" s="349" t="s">
        <v>64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5" ht="15" customHeight="1" thickBo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1"/>
    </row>
    <row r="3" spans="1:25" ht="22.5" customHeight="1" x14ac:dyDescent="0.15">
      <c r="C3" s="350" t="s">
        <v>1</v>
      </c>
      <c r="D3" s="351"/>
      <c r="E3" s="352"/>
      <c r="F3" s="353"/>
      <c r="G3" s="359" t="str">
        <f>入力規則【非表示】!A17</f>
        <v>令和</v>
      </c>
      <c r="H3" s="354"/>
      <c r="I3" s="22">
        <v>4</v>
      </c>
      <c r="J3" s="354" t="s">
        <v>2</v>
      </c>
      <c r="K3" s="354"/>
      <c r="L3" s="22">
        <v>4</v>
      </c>
      <c r="M3" s="354" t="s">
        <v>3</v>
      </c>
      <c r="N3" s="354"/>
      <c r="O3" s="22">
        <v>1</v>
      </c>
      <c r="P3" s="354" t="s">
        <v>4</v>
      </c>
      <c r="Q3" s="354"/>
      <c r="R3" s="22" t="s">
        <v>86</v>
      </c>
      <c r="S3" s="354" t="s">
        <v>5</v>
      </c>
      <c r="T3" s="355"/>
      <c r="U3" s="7" t="s">
        <v>6</v>
      </c>
      <c r="V3" s="356" t="s">
        <v>87</v>
      </c>
      <c r="W3" s="356" t="str">
        <f>IF('見積発行依頼書（入力画面）'!W3="","",'見積発行依頼書（入力画面）'!W3)</f>
        <v/>
      </c>
      <c r="X3" s="357" t="str">
        <f>IF('見積発行依頼書（入力画面）'!X3="","",'見積発行依頼書（入力画面）'!X3)</f>
        <v/>
      </c>
      <c r="Y3" s="21"/>
    </row>
    <row r="4" spans="1:25" ht="37.5" customHeight="1" x14ac:dyDescent="0.15">
      <c r="C4" s="318" t="s">
        <v>65</v>
      </c>
      <c r="D4" s="319"/>
      <c r="E4" s="320"/>
      <c r="F4" s="321"/>
      <c r="G4" s="360" t="s">
        <v>88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2"/>
      <c r="Y4" s="21"/>
    </row>
    <row r="5" spans="1:25" ht="22.5" customHeight="1" x14ac:dyDescent="0.15">
      <c r="C5" s="318" t="s">
        <v>66</v>
      </c>
      <c r="D5" s="319"/>
      <c r="E5" s="320"/>
      <c r="F5" s="321"/>
      <c r="G5" s="322">
        <v>14</v>
      </c>
      <c r="H5" s="323"/>
      <c r="I5" s="258" t="s">
        <v>67</v>
      </c>
      <c r="J5" s="258"/>
      <c r="K5" s="324" t="s">
        <v>89</v>
      </c>
      <c r="L5" s="324"/>
      <c r="M5" s="258" t="s">
        <v>68</v>
      </c>
      <c r="N5" s="258"/>
      <c r="O5" s="325" t="s">
        <v>69</v>
      </c>
      <c r="P5" s="325"/>
      <c r="Q5" s="23"/>
      <c r="R5" s="321" t="s">
        <v>70</v>
      </c>
      <c r="S5" s="319"/>
      <c r="T5" s="358">
        <v>50</v>
      </c>
      <c r="U5" s="323"/>
      <c r="V5" s="323"/>
      <c r="W5" s="8" t="s">
        <v>71</v>
      </c>
      <c r="X5" s="9"/>
      <c r="Y5" s="21"/>
    </row>
    <row r="6" spans="1:25" ht="22.5" customHeight="1" x14ac:dyDescent="0.15">
      <c r="C6" s="318" t="s">
        <v>72</v>
      </c>
      <c r="D6" s="319"/>
      <c r="E6" s="320"/>
      <c r="F6" s="321"/>
      <c r="G6" s="326" t="s">
        <v>90</v>
      </c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8"/>
      <c r="Y6" s="21"/>
    </row>
    <row r="7" spans="1:25" ht="22.5" customHeight="1" x14ac:dyDescent="0.15">
      <c r="C7" s="417" t="s">
        <v>8</v>
      </c>
      <c r="D7" s="277"/>
      <c r="E7" s="418"/>
      <c r="F7" s="419"/>
      <c r="G7" s="420" t="s">
        <v>91</v>
      </c>
      <c r="H7" s="421"/>
      <c r="I7" s="421"/>
      <c r="J7" s="421"/>
      <c r="K7" s="421"/>
      <c r="L7" s="421"/>
      <c r="M7" s="422" t="s">
        <v>92</v>
      </c>
      <c r="N7" s="422"/>
      <c r="O7" s="422"/>
      <c r="P7" s="422"/>
      <c r="Q7" s="422"/>
      <c r="R7" s="422"/>
      <c r="S7" s="422" t="str">
        <f>IF('見積発行依頼書（入力画面）'!S5="","",'見積発行依頼書（入力画面）'!S5)</f>
        <v/>
      </c>
      <c r="T7" s="422"/>
      <c r="U7" s="422"/>
      <c r="V7" s="422"/>
      <c r="W7" s="422"/>
      <c r="X7" s="423"/>
      <c r="Y7" s="21"/>
    </row>
    <row r="8" spans="1:25" ht="22.5" customHeight="1" x14ac:dyDescent="0.15">
      <c r="C8" s="400" t="s">
        <v>73</v>
      </c>
      <c r="D8" s="401"/>
      <c r="E8" s="401"/>
      <c r="F8" s="401"/>
      <c r="G8" s="402" t="s">
        <v>93</v>
      </c>
      <c r="H8" s="403"/>
      <c r="I8" s="403"/>
      <c r="J8" s="403"/>
      <c r="K8" s="403"/>
      <c r="L8" s="403"/>
      <c r="M8" s="404" t="s">
        <v>94</v>
      </c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  <c r="Y8" s="21"/>
    </row>
    <row r="9" spans="1:25" ht="15" customHeight="1" x14ac:dyDescent="0.15">
      <c r="C9" s="406" t="s">
        <v>95</v>
      </c>
      <c r="D9" s="407"/>
      <c r="E9" s="407"/>
      <c r="F9" s="408"/>
      <c r="G9" s="411" t="s">
        <v>11</v>
      </c>
      <c r="H9" s="412" t="s">
        <v>12</v>
      </c>
      <c r="I9" s="412"/>
      <c r="J9" s="413"/>
      <c r="K9" s="32">
        <v>1</v>
      </c>
      <c r="L9" s="20" t="s">
        <v>13</v>
      </c>
      <c r="M9" s="411" t="s">
        <v>11</v>
      </c>
      <c r="N9" s="412" t="s">
        <v>12</v>
      </c>
      <c r="O9" s="412"/>
      <c r="P9" s="413"/>
      <c r="Q9" s="34" t="str">
        <f>IF('見積発行依頼書（入力画面）'!Q6="","",'見積発行依頼書（入力画面）'!Q6)</f>
        <v/>
      </c>
      <c r="R9" s="31" t="s">
        <v>13</v>
      </c>
      <c r="S9" s="411" t="s">
        <v>11</v>
      </c>
      <c r="T9" s="412" t="s">
        <v>12</v>
      </c>
      <c r="U9" s="412"/>
      <c r="V9" s="413"/>
      <c r="W9" s="32" t="str">
        <f>IF('見積発行依頼書（入力画面）'!W6="","",'見積発行依頼書（入力画面）'!W6)</f>
        <v/>
      </c>
      <c r="X9" s="33" t="s">
        <v>13</v>
      </c>
      <c r="Y9" s="21"/>
    </row>
    <row r="10" spans="1:25" ht="15" customHeight="1" x14ac:dyDescent="0.15">
      <c r="C10" s="331"/>
      <c r="D10" s="332"/>
      <c r="E10" s="332"/>
      <c r="F10" s="409"/>
      <c r="G10" s="222"/>
      <c r="H10" s="240" t="s">
        <v>14</v>
      </c>
      <c r="I10" s="240"/>
      <c r="J10" s="241"/>
      <c r="K10" s="34">
        <v>1</v>
      </c>
      <c r="L10" s="19" t="s">
        <v>13</v>
      </c>
      <c r="M10" s="222"/>
      <c r="N10" s="240" t="s">
        <v>14</v>
      </c>
      <c r="O10" s="240"/>
      <c r="P10" s="241"/>
      <c r="Q10" s="34" t="str">
        <f>IF('見積発行依頼書（入力画面）'!Q7="","",'見積発行依頼書（入力画面）'!Q7)</f>
        <v/>
      </c>
      <c r="R10" s="35" t="s">
        <v>13</v>
      </c>
      <c r="S10" s="222"/>
      <c r="T10" s="240" t="s">
        <v>14</v>
      </c>
      <c r="U10" s="240"/>
      <c r="V10" s="241"/>
      <c r="W10" s="34" t="str">
        <f>IF('見積発行依頼書（入力画面）'!W7="","",'見積発行依頼書（入力画面）'!W7)</f>
        <v/>
      </c>
      <c r="X10" s="36" t="s">
        <v>13</v>
      </c>
      <c r="Y10" s="21"/>
    </row>
    <row r="11" spans="1:25" ht="15" customHeight="1" x14ac:dyDescent="0.15">
      <c r="C11" s="331"/>
      <c r="D11" s="332"/>
      <c r="E11" s="332"/>
      <c r="F11" s="409"/>
      <c r="G11" s="411" t="s">
        <v>16</v>
      </c>
      <c r="H11" s="414"/>
      <c r="I11" s="414"/>
      <c r="J11" s="414"/>
      <c r="K11" s="64">
        <v>1</v>
      </c>
      <c r="L11" s="77" t="s">
        <v>13</v>
      </c>
      <c r="M11" s="411" t="s">
        <v>16</v>
      </c>
      <c r="N11" s="414"/>
      <c r="O11" s="414"/>
      <c r="P11" s="414"/>
      <c r="Q11" s="64" t="str">
        <f>IF('見積発行依頼書（入力画面）'!Q8="","",'見積発行依頼書（入力画面）'!Q8)</f>
        <v/>
      </c>
      <c r="R11" s="76" t="s">
        <v>13</v>
      </c>
      <c r="S11" s="415" t="s">
        <v>16</v>
      </c>
      <c r="T11" s="416"/>
      <c r="U11" s="416"/>
      <c r="V11" s="416"/>
      <c r="W11" s="34" t="str">
        <f>IF('見積発行依頼書（入力画面）'!W8="","",'見積発行依頼書（入力画面）'!W8)</f>
        <v/>
      </c>
      <c r="X11" s="36" t="s">
        <v>13</v>
      </c>
      <c r="Y11" s="21"/>
    </row>
    <row r="12" spans="1:25" ht="15" customHeight="1" x14ac:dyDescent="0.15">
      <c r="C12" s="331"/>
      <c r="D12" s="332"/>
      <c r="E12" s="332"/>
      <c r="F12" s="409"/>
      <c r="G12" s="344" t="s">
        <v>18</v>
      </c>
      <c r="H12" s="341"/>
      <c r="I12" s="341"/>
      <c r="J12" s="341"/>
      <c r="K12" s="34" t="str">
        <f>IF('見積発行依頼書（入力画面）'!K9="","",'見積発行依頼書（入力画面）'!K9)</f>
        <v/>
      </c>
      <c r="L12" s="35" t="s">
        <v>19</v>
      </c>
      <c r="M12" s="344" t="s">
        <v>18</v>
      </c>
      <c r="N12" s="341"/>
      <c r="O12" s="341"/>
      <c r="P12" s="341"/>
      <c r="Q12" s="34">
        <v>1</v>
      </c>
      <c r="R12" s="35" t="s">
        <v>19</v>
      </c>
      <c r="S12" s="330" t="s">
        <v>18</v>
      </c>
      <c r="T12" s="329"/>
      <c r="U12" s="329"/>
      <c r="V12" s="329"/>
      <c r="W12" s="32" t="str">
        <f>IF('見積発行依頼書（入力画面）'!W9="","",'見積発行依頼書（入力画面）'!W9)</f>
        <v/>
      </c>
      <c r="X12" s="33" t="s">
        <v>19</v>
      </c>
      <c r="Y12" s="21"/>
    </row>
    <row r="13" spans="1:25" ht="15" customHeight="1" x14ac:dyDescent="0.15">
      <c r="C13" s="331"/>
      <c r="D13" s="332"/>
      <c r="E13" s="332"/>
      <c r="F13" s="409"/>
      <c r="G13" s="344" t="s">
        <v>21</v>
      </c>
      <c r="H13" s="341"/>
      <c r="I13" s="341"/>
      <c r="J13" s="341"/>
      <c r="K13" s="34"/>
      <c r="L13" s="35" t="s">
        <v>19</v>
      </c>
      <c r="M13" s="344" t="s">
        <v>21</v>
      </c>
      <c r="N13" s="341"/>
      <c r="O13" s="341"/>
      <c r="P13" s="341"/>
      <c r="Q13" s="34">
        <v>1</v>
      </c>
      <c r="R13" s="35" t="s">
        <v>19</v>
      </c>
      <c r="S13" s="344" t="s">
        <v>74</v>
      </c>
      <c r="T13" s="341"/>
      <c r="U13" s="341"/>
      <c r="V13" s="341"/>
      <c r="W13" s="34" t="str">
        <f>IF('見積発行依頼書（入力画面）'!W11="","",'見積発行依頼書（入力画面）'!W11)</f>
        <v/>
      </c>
      <c r="X13" s="36" t="s">
        <v>19</v>
      </c>
      <c r="Y13" s="21"/>
    </row>
    <row r="14" spans="1:25" ht="15" customHeight="1" x14ac:dyDescent="0.15">
      <c r="C14" s="333"/>
      <c r="D14" s="334"/>
      <c r="E14" s="334"/>
      <c r="F14" s="410"/>
      <c r="G14" s="389" t="s">
        <v>23</v>
      </c>
      <c r="H14" s="388"/>
      <c r="I14" s="388"/>
      <c r="J14" s="388"/>
      <c r="K14" s="82">
        <v>1</v>
      </c>
      <c r="L14" s="80" t="s">
        <v>19</v>
      </c>
      <c r="M14" s="389" t="s">
        <v>23</v>
      </c>
      <c r="N14" s="388"/>
      <c r="O14" s="388"/>
      <c r="P14" s="388"/>
      <c r="Q14" s="82" t="str">
        <f>IF('見積発行依頼書（入力画面）'!Q12="","",'見積発行依頼書（入力画面）'!Q12)</f>
        <v/>
      </c>
      <c r="R14" s="80" t="s">
        <v>19</v>
      </c>
      <c r="S14" s="389" t="s">
        <v>23</v>
      </c>
      <c r="T14" s="388"/>
      <c r="U14" s="388"/>
      <c r="V14" s="388"/>
      <c r="W14" s="82" t="str">
        <f>IF('見積発行依頼書（入力画面）'!W12="","",'見積発行依頼書（入力画面）'!W12)</f>
        <v/>
      </c>
      <c r="X14" s="81" t="s">
        <v>19</v>
      </c>
      <c r="Y14" s="21"/>
    </row>
    <row r="15" spans="1:25" ht="15" customHeight="1" x14ac:dyDescent="0.15">
      <c r="C15" s="260" t="s">
        <v>25</v>
      </c>
      <c r="D15" s="261"/>
      <c r="E15" s="261"/>
      <c r="F15" s="261"/>
      <c r="G15" s="312" t="s">
        <v>26</v>
      </c>
      <c r="H15" s="261"/>
      <c r="I15" s="385"/>
      <c r="J15" s="117" t="s">
        <v>27</v>
      </c>
      <c r="K15" s="118"/>
      <c r="L15" s="118"/>
      <c r="M15" s="118"/>
      <c r="N15" s="118"/>
      <c r="O15" s="119"/>
      <c r="P15" s="120" t="str">
        <f>LEFT(G7,3)</f>
        <v>301</v>
      </c>
      <c r="Q15" s="120"/>
      <c r="R15" s="139">
        <f>IF(G7="","",SUMIFS(入力規則【非表示】!$K$3:$K$23,入力規則【非表示】!$I$3:$I$23,G7,入力規則【非表示】!$J$3:$J$23,$V$3))</f>
        <v>43200</v>
      </c>
      <c r="S15" s="139"/>
      <c r="T15" s="139"/>
      <c r="U15" s="140"/>
      <c r="V15" s="366"/>
      <c r="W15" s="366"/>
      <c r="X15" s="367"/>
    </row>
    <row r="16" spans="1:25" ht="15" customHeight="1" x14ac:dyDescent="0.15">
      <c r="C16" s="263"/>
      <c r="D16" s="101"/>
      <c r="E16" s="101"/>
      <c r="F16" s="101"/>
      <c r="G16" s="314"/>
      <c r="H16" s="101"/>
      <c r="I16" s="386"/>
      <c r="J16" s="105" t="s">
        <v>10</v>
      </c>
      <c r="K16" s="106"/>
      <c r="L16" s="106"/>
      <c r="M16" s="106"/>
      <c r="N16" s="106"/>
      <c r="O16" s="107"/>
      <c r="P16" s="138">
        <f>IF(SUM(K9:K11)=0,"",SUM(K9:K11))</f>
        <v>3</v>
      </c>
      <c r="Q16" s="138"/>
      <c r="R16" s="115">
        <f>IF(P16="","",入力規則【非表示】!$N$2+入力規則【非表示】!$N$3*(P16-1))</f>
        <v>6000</v>
      </c>
      <c r="S16" s="115"/>
      <c r="T16" s="115"/>
      <c r="U16" s="116"/>
      <c r="V16" s="368"/>
      <c r="W16" s="368"/>
      <c r="X16" s="369"/>
    </row>
    <row r="17" spans="3:27" s="25" customFormat="1" ht="15" customHeight="1" x14ac:dyDescent="0.15">
      <c r="C17" s="263"/>
      <c r="D17" s="101"/>
      <c r="E17" s="101"/>
      <c r="F17" s="101"/>
      <c r="G17" s="314"/>
      <c r="H17" s="101"/>
      <c r="I17" s="386"/>
      <c r="J17" s="105" t="s">
        <v>18</v>
      </c>
      <c r="K17" s="106"/>
      <c r="L17" s="106"/>
      <c r="M17" s="106"/>
      <c r="N17" s="106"/>
      <c r="O17" s="107"/>
      <c r="P17" s="108" t="str">
        <f>IF(K12=0,"",K12)</f>
        <v/>
      </c>
      <c r="Q17" s="108"/>
      <c r="R17" s="109" t="str">
        <f>IF(P17="","",入力規則【非表示】!$Q$2*P17)</f>
        <v/>
      </c>
      <c r="S17" s="109"/>
      <c r="T17" s="109"/>
      <c r="U17" s="110"/>
      <c r="V17" s="368"/>
      <c r="W17" s="368"/>
      <c r="X17" s="369"/>
      <c r="Y17" s="26"/>
    </row>
    <row r="18" spans="3:27" s="25" customFormat="1" ht="15" customHeight="1" x14ac:dyDescent="0.15">
      <c r="C18" s="263"/>
      <c r="D18" s="101"/>
      <c r="E18" s="101"/>
      <c r="F18" s="101"/>
      <c r="G18" s="314"/>
      <c r="H18" s="101"/>
      <c r="I18" s="386"/>
      <c r="J18" s="105" t="s">
        <v>21</v>
      </c>
      <c r="K18" s="106"/>
      <c r="L18" s="106"/>
      <c r="M18" s="106"/>
      <c r="N18" s="106"/>
      <c r="O18" s="107"/>
      <c r="P18" s="108" t="str">
        <f>IF(K13=0,"",K13)</f>
        <v/>
      </c>
      <c r="Q18" s="108"/>
      <c r="R18" s="109" t="str">
        <f>IF(P18="","",入力規則【非表示】!$Q$2*P18)</f>
        <v/>
      </c>
      <c r="S18" s="109"/>
      <c r="T18" s="109"/>
      <c r="U18" s="110"/>
      <c r="V18" s="368"/>
      <c r="W18" s="368"/>
      <c r="X18" s="369"/>
      <c r="Y18" s="26"/>
    </row>
    <row r="19" spans="3:27" s="25" customFormat="1" ht="15" customHeight="1" x14ac:dyDescent="0.15">
      <c r="C19" s="263"/>
      <c r="D19" s="101"/>
      <c r="E19" s="101"/>
      <c r="F19" s="101"/>
      <c r="G19" s="316"/>
      <c r="H19" s="267"/>
      <c r="I19" s="387"/>
      <c r="J19" s="121" t="s">
        <v>23</v>
      </c>
      <c r="K19" s="122"/>
      <c r="L19" s="122"/>
      <c r="M19" s="122"/>
      <c r="N19" s="122"/>
      <c r="O19" s="123"/>
      <c r="P19" s="108">
        <f>IF(K14=0,"",K14)</f>
        <v>1</v>
      </c>
      <c r="Q19" s="108"/>
      <c r="R19" s="109">
        <f>IF(P19="","",入力規則【非表示】!$U$2*P19)</f>
        <v>5000</v>
      </c>
      <c r="S19" s="109"/>
      <c r="T19" s="109"/>
      <c r="U19" s="110"/>
      <c r="V19" s="368"/>
      <c r="W19" s="368"/>
      <c r="X19" s="369"/>
      <c r="Y19" s="26"/>
    </row>
    <row r="20" spans="3:27" ht="15" customHeight="1" x14ac:dyDescent="0.15">
      <c r="C20" s="263"/>
      <c r="D20" s="101"/>
      <c r="E20" s="101"/>
      <c r="F20" s="101"/>
      <c r="G20" s="312" t="s">
        <v>28</v>
      </c>
      <c r="H20" s="261"/>
      <c r="I20" s="385"/>
      <c r="J20" s="117" t="s">
        <v>27</v>
      </c>
      <c r="K20" s="118"/>
      <c r="L20" s="118"/>
      <c r="M20" s="118"/>
      <c r="N20" s="118"/>
      <c r="O20" s="119"/>
      <c r="P20" s="120" t="str">
        <f>LEFT(M7,3)</f>
        <v>304</v>
      </c>
      <c r="Q20" s="120"/>
      <c r="R20" s="139">
        <f>IF(M7="","",SUMIFS(入力規則【非表示】!$K$3:$K$23,入力規則【非表示】!$I$3:$I$23,M7,入力規則【非表示】!$J$3:$J$23,$V$3))</f>
        <v>5800</v>
      </c>
      <c r="S20" s="139"/>
      <c r="T20" s="139"/>
      <c r="U20" s="140"/>
      <c r="V20" s="368"/>
      <c r="W20" s="368"/>
      <c r="X20" s="369"/>
    </row>
    <row r="21" spans="3:27" ht="15" customHeight="1" x14ac:dyDescent="0.15">
      <c r="C21" s="263"/>
      <c r="D21" s="101"/>
      <c r="E21" s="101"/>
      <c r="F21" s="101"/>
      <c r="G21" s="314"/>
      <c r="H21" s="101"/>
      <c r="I21" s="386"/>
      <c r="J21" s="105" t="s">
        <v>10</v>
      </c>
      <c r="K21" s="106"/>
      <c r="L21" s="106"/>
      <c r="M21" s="106"/>
      <c r="N21" s="106"/>
      <c r="O21" s="107"/>
      <c r="P21" s="138" t="str">
        <f>IF(SUM(Q9:Q11)=0,"",SUM(Q9:Q11))</f>
        <v/>
      </c>
      <c r="Q21" s="138"/>
      <c r="R21" s="115" t="str">
        <f>IF(P21="","",入力規則【非表示】!$N$2+入力規則【非表示】!$N$3*(P21-1))</f>
        <v/>
      </c>
      <c r="S21" s="115"/>
      <c r="T21" s="115"/>
      <c r="U21" s="116"/>
      <c r="V21" s="368"/>
      <c r="W21" s="368"/>
      <c r="X21" s="369"/>
    </row>
    <row r="22" spans="3:27" s="25" customFormat="1" ht="15" customHeight="1" x14ac:dyDescent="0.15">
      <c r="C22" s="263"/>
      <c r="D22" s="101"/>
      <c r="E22" s="101"/>
      <c r="F22" s="101"/>
      <c r="G22" s="314"/>
      <c r="H22" s="101"/>
      <c r="I22" s="386"/>
      <c r="J22" s="105" t="s">
        <v>18</v>
      </c>
      <c r="K22" s="106"/>
      <c r="L22" s="106"/>
      <c r="M22" s="106"/>
      <c r="N22" s="106"/>
      <c r="O22" s="107"/>
      <c r="P22" s="108">
        <f>IF(Q12=0,"",Q12)</f>
        <v>1</v>
      </c>
      <c r="Q22" s="108"/>
      <c r="R22" s="109">
        <f>IF(P22="","",入力規則【非表示】!$Q$2*P22)</f>
        <v>3000</v>
      </c>
      <c r="S22" s="109"/>
      <c r="T22" s="109"/>
      <c r="U22" s="110"/>
      <c r="V22" s="368"/>
      <c r="W22" s="368"/>
      <c r="X22" s="369"/>
      <c r="Y22" s="26"/>
    </row>
    <row r="23" spans="3:27" s="25" customFormat="1" ht="15" customHeight="1" x14ac:dyDescent="0.15">
      <c r="C23" s="263"/>
      <c r="D23" s="101"/>
      <c r="E23" s="101"/>
      <c r="F23" s="101"/>
      <c r="G23" s="314"/>
      <c r="H23" s="101"/>
      <c r="I23" s="386"/>
      <c r="J23" s="105" t="s">
        <v>21</v>
      </c>
      <c r="K23" s="106"/>
      <c r="L23" s="106"/>
      <c r="M23" s="106"/>
      <c r="N23" s="106"/>
      <c r="O23" s="107"/>
      <c r="P23" s="108">
        <f>IF(Q13=0,"",Q13)</f>
        <v>1</v>
      </c>
      <c r="Q23" s="108"/>
      <c r="R23" s="109">
        <f>IF(P23="","",入力規則【非表示】!$Q$2*P23)</f>
        <v>3000</v>
      </c>
      <c r="S23" s="109"/>
      <c r="T23" s="109"/>
      <c r="U23" s="110"/>
      <c r="V23" s="368"/>
      <c r="W23" s="368"/>
      <c r="X23" s="369"/>
      <c r="Y23" s="26"/>
    </row>
    <row r="24" spans="3:27" s="25" customFormat="1" ht="15" customHeight="1" x14ac:dyDescent="0.15">
      <c r="C24" s="263"/>
      <c r="D24" s="101"/>
      <c r="E24" s="101"/>
      <c r="F24" s="101"/>
      <c r="G24" s="316"/>
      <c r="H24" s="267"/>
      <c r="I24" s="387"/>
      <c r="J24" s="121" t="s">
        <v>23</v>
      </c>
      <c r="K24" s="122"/>
      <c r="L24" s="122"/>
      <c r="M24" s="122"/>
      <c r="N24" s="122"/>
      <c r="O24" s="123"/>
      <c r="P24" s="108" t="str">
        <f>IF(Q14=0,"",Q14)</f>
        <v/>
      </c>
      <c r="Q24" s="108"/>
      <c r="R24" s="109" t="str">
        <f>IF(P24="","",入力規則【非表示】!$U$2*P24)</f>
        <v/>
      </c>
      <c r="S24" s="109"/>
      <c r="T24" s="109"/>
      <c r="U24" s="110"/>
      <c r="V24" s="368"/>
      <c r="W24" s="368"/>
      <c r="X24" s="369"/>
      <c r="Y24" s="26"/>
    </row>
    <row r="25" spans="3:27" ht="15" customHeight="1" x14ac:dyDescent="0.15">
      <c r="C25" s="263"/>
      <c r="D25" s="101"/>
      <c r="E25" s="101"/>
      <c r="F25" s="101"/>
      <c r="G25" s="312" t="s">
        <v>29</v>
      </c>
      <c r="H25" s="261"/>
      <c r="I25" s="385"/>
      <c r="J25" s="117" t="s">
        <v>27</v>
      </c>
      <c r="K25" s="118"/>
      <c r="L25" s="118"/>
      <c r="M25" s="118"/>
      <c r="N25" s="118"/>
      <c r="O25" s="119"/>
      <c r="P25" s="120" t="str">
        <f>LEFT(S7,3)</f>
        <v/>
      </c>
      <c r="Q25" s="120"/>
      <c r="R25" s="139" t="str">
        <f>IF(S7="","",SUMIFS(入力規則【非表示】!$K$3:$K$23,入力規則【非表示】!$I$3:$I$23,S7,入力規則【非表示】!$J$3:$J$23,$V$3))</f>
        <v/>
      </c>
      <c r="S25" s="139"/>
      <c r="T25" s="139"/>
      <c r="U25" s="140"/>
      <c r="V25" s="368"/>
      <c r="W25" s="368"/>
      <c r="X25" s="369"/>
    </row>
    <row r="26" spans="3:27" ht="15" customHeight="1" x14ac:dyDescent="0.15">
      <c r="C26" s="263"/>
      <c r="D26" s="101"/>
      <c r="E26" s="101"/>
      <c r="F26" s="101"/>
      <c r="G26" s="314"/>
      <c r="H26" s="101"/>
      <c r="I26" s="386"/>
      <c r="J26" s="105" t="s">
        <v>10</v>
      </c>
      <c r="K26" s="106"/>
      <c r="L26" s="106"/>
      <c r="M26" s="106"/>
      <c r="N26" s="106"/>
      <c r="O26" s="107"/>
      <c r="P26" s="138" t="str">
        <f>IF(SUM(W9:W11)=0,"",SUM(W9:W11))</f>
        <v/>
      </c>
      <c r="Q26" s="138"/>
      <c r="R26" s="115" t="str">
        <f>IF(P26="","",入力規則【非表示】!$N$2+入力規則【非表示】!$N$3*(P26-1))</f>
        <v/>
      </c>
      <c r="S26" s="115"/>
      <c r="T26" s="115"/>
      <c r="U26" s="116"/>
      <c r="V26" s="368"/>
      <c r="W26" s="368"/>
      <c r="X26" s="369"/>
    </row>
    <row r="27" spans="3:27" s="25" customFormat="1" ht="15" customHeight="1" x14ac:dyDescent="0.15">
      <c r="C27" s="263"/>
      <c r="D27" s="101"/>
      <c r="E27" s="101"/>
      <c r="F27" s="101"/>
      <c r="G27" s="314"/>
      <c r="H27" s="101"/>
      <c r="I27" s="386"/>
      <c r="J27" s="105" t="s">
        <v>18</v>
      </c>
      <c r="K27" s="106"/>
      <c r="L27" s="106"/>
      <c r="M27" s="106"/>
      <c r="N27" s="106"/>
      <c r="O27" s="107"/>
      <c r="P27" s="108" t="str">
        <f>IF(W12=0,"",W12)</f>
        <v/>
      </c>
      <c r="Q27" s="108"/>
      <c r="R27" s="109" t="str">
        <f>IF(P27="","",入力規則【非表示】!$Q$2*P27)</f>
        <v/>
      </c>
      <c r="S27" s="109"/>
      <c r="T27" s="109"/>
      <c r="U27" s="110"/>
      <c r="V27" s="368"/>
      <c r="W27" s="368"/>
      <c r="X27" s="369"/>
      <c r="Y27" s="26"/>
    </row>
    <row r="28" spans="3:27" s="25" customFormat="1" ht="15" customHeight="1" x14ac:dyDescent="0.15">
      <c r="C28" s="263"/>
      <c r="D28" s="101"/>
      <c r="E28" s="101"/>
      <c r="F28" s="101"/>
      <c r="G28" s="314"/>
      <c r="H28" s="101"/>
      <c r="I28" s="386"/>
      <c r="J28" s="105" t="s">
        <v>21</v>
      </c>
      <c r="K28" s="106"/>
      <c r="L28" s="106"/>
      <c r="M28" s="106"/>
      <c r="N28" s="106"/>
      <c r="O28" s="107"/>
      <c r="P28" s="108" t="str">
        <f>IF(W13=0,"",W13)</f>
        <v/>
      </c>
      <c r="Q28" s="108"/>
      <c r="R28" s="109" t="str">
        <f>IF(P28="","",入力規則【非表示】!$Q$2*P28)</f>
        <v/>
      </c>
      <c r="S28" s="109"/>
      <c r="T28" s="109"/>
      <c r="U28" s="110"/>
      <c r="V28" s="368"/>
      <c r="W28" s="368"/>
      <c r="X28" s="369"/>
      <c r="Y28" s="26"/>
    </row>
    <row r="29" spans="3:27" s="25" customFormat="1" ht="15" customHeight="1" thickBot="1" x14ac:dyDescent="0.2">
      <c r="C29" s="263"/>
      <c r="D29" s="101"/>
      <c r="E29" s="101"/>
      <c r="F29" s="101"/>
      <c r="G29" s="316"/>
      <c r="H29" s="267"/>
      <c r="I29" s="387"/>
      <c r="J29" s="121" t="s">
        <v>23</v>
      </c>
      <c r="K29" s="122"/>
      <c r="L29" s="122"/>
      <c r="M29" s="122"/>
      <c r="N29" s="122"/>
      <c r="O29" s="123"/>
      <c r="P29" s="124" t="str">
        <f>IF(W14=0,"",W14)</f>
        <v/>
      </c>
      <c r="Q29" s="124"/>
      <c r="R29" s="143" t="str">
        <f>IF(P29="","",入力規則【非表示】!$U$2*P29)</f>
        <v/>
      </c>
      <c r="S29" s="143"/>
      <c r="T29" s="143"/>
      <c r="U29" s="144"/>
      <c r="V29" s="368"/>
      <c r="W29" s="368"/>
      <c r="X29" s="369"/>
      <c r="Y29" s="273" t="s">
        <v>76</v>
      </c>
      <c r="Z29" s="274"/>
      <c r="AA29" s="274"/>
    </row>
    <row r="30" spans="3:27" ht="15" customHeight="1" x14ac:dyDescent="0.15">
      <c r="C30" s="263"/>
      <c r="D30" s="101"/>
      <c r="E30" s="101"/>
      <c r="F30" s="101"/>
      <c r="G30" s="275" t="s">
        <v>30</v>
      </c>
      <c r="H30" s="276"/>
      <c r="I30" s="276"/>
      <c r="J30" s="276"/>
      <c r="K30" s="276"/>
      <c r="L30" s="276"/>
      <c r="M30" s="276"/>
      <c r="N30" s="276"/>
      <c r="O30" s="277"/>
      <c r="P30" s="292">
        <f>IF(SUM(R15:U29)=0,"",SUM(R15:U29))</f>
        <v>66000</v>
      </c>
      <c r="Q30" s="293"/>
      <c r="R30" s="293"/>
      <c r="S30" s="293"/>
      <c r="T30" s="293"/>
      <c r="U30" s="294"/>
      <c r="V30" s="368"/>
      <c r="W30" s="368"/>
      <c r="X30" s="369"/>
      <c r="Y30" s="278" t="s">
        <v>77</v>
      </c>
      <c r="Z30" s="279"/>
      <c r="AA30" s="280"/>
    </row>
    <row r="31" spans="3:27" ht="15" customHeight="1" x14ac:dyDescent="0.15">
      <c r="C31" s="263"/>
      <c r="D31" s="101"/>
      <c r="E31" s="101"/>
      <c r="F31" s="101"/>
      <c r="G31" s="285" t="s">
        <v>31</v>
      </c>
      <c r="H31" s="286"/>
      <c r="I31" s="286"/>
      <c r="J31" s="286"/>
      <c r="K31" s="286"/>
      <c r="L31" s="286"/>
      <c r="M31" s="286"/>
      <c r="N31" s="286"/>
      <c r="O31" s="287"/>
      <c r="P31" s="372">
        <f>IF(P30="","",P30*入力規則【非表示】!A14)</f>
        <v>6600</v>
      </c>
      <c r="Q31" s="373"/>
      <c r="R31" s="373"/>
      <c r="S31" s="373"/>
      <c r="T31" s="373"/>
      <c r="U31" s="374"/>
      <c r="V31" s="368"/>
      <c r="W31" s="368"/>
      <c r="X31" s="369"/>
      <c r="Y31" s="260"/>
      <c r="Z31" s="261"/>
      <c r="AA31" s="262"/>
    </row>
    <row r="32" spans="3:27" ht="15" customHeight="1" x14ac:dyDescent="0.15">
      <c r="C32" s="263"/>
      <c r="D32" s="101"/>
      <c r="E32" s="101"/>
      <c r="F32" s="101"/>
      <c r="G32" s="288" t="s">
        <v>32</v>
      </c>
      <c r="H32" s="289"/>
      <c r="I32" s="289"/>
      <c r="J32" s="289"/>
      <c r="K32" s="289"/>
      <c r="L32" s="289"/>
      <c r="M32" s="289"/>
      <c r="N32" s="289"/>
      <c r="O32" s="289"/>
      <c r="P32" s="281">
        <f>IF(P30="","",P30+P31)</f>
        <v>72600</v>
      </c>
      <c r="Q32" s="281"/>
      <c r="R32" s="281"/>
      <c r="S32" s="281"/>
      <c r="T32" s="281"/>
      <c r="U32" s="282"/>
      <c r="V32" s="368"/>
      <c r="W32" s="368"/>
      <c r="X32" s="369"/>
      <c r="Y32" s="263"/>
      <c r="Z32" s="101"/>
      <c r="AA32" s="265"/>
    </row>
    <row r="33" spans="3:27" ht="15" customHeight="1" x14ac:dyDescent="0.15">
      <c r="C33" s="266"/>
      <c r="D33" s="267"/>
      <c r="E33" s="267"/>
      <c r="F33" s="267"/>
      <c r="G33" s="290"/>
      <c r="H33" s="291"/>
      <c r="I33" s="291"/>
      <c r="J33" s="291"/>
      <c r="K33" s="291"/>
      <c r="L33" s="291"/>
      <c r="M33" s="291"/>
      <c r="N33" s="291"/>
      <c r="O33" s="291"/>
      <c r="P33" s="283"/>
      <c r="Q33" s="283"/>
      <c r="R33" s="283"/>
      <c r="S33" s="283"/>
      <c r="T33" s="283"/>
      <c r="U33" s="284"/>
      <c r="V33" s="370"/>
      <c r="W33" s="370"/>
      <c r="X33" s="371"/>
      <c r="Y33" s="266"/>
      <c r="Z33" s="267"/>
      <c r="AA33" s="268"/>
    </row>
    <row r="34" spans="3:27" ht="11.25" customHeight="1" x14ac:dyDescent="0.15">
      <c r="C34" s="375" t="s">
        <v>78</v>
      </c>
      <c r="D34" s="376"/>
      <c r="E34" s="376"/>
      <c r="F34" s="376"/>
      <c r="G34" s="379" t="s">
        <v>45</v>
      </c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1"/>
      <c r="Y34" s="393" t="s">
        <v>79</v>
      </c>
      <c r="Z34" s="394"/>
      <c r="AA34" s="395"/>
    </row>
    <row r="35" spans="3:27" ht="11.25" customHeight="1" thickBot="1" x14ac:dyDescent="0.2">
      <c r="C35" s="377"/>
      <c r="D35" s="378"/>
      <c r="E35" s="378"/>
      <c r="F35" s="378"/>
      <c r="G35" s="382" t="str">
        <f>IF('見積発行依頼書（入力画面）'!G34="","",'見積発行依頼書（入力画面）'!G34)</f>
        <v/>
      </c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4"/>
      <c r="Y35" s="393"/>
      <c r="Z35" s="394"/>
      <c r="AA35" s="395"/>
    </row>
    <row r="36" spans="3:27" ht="18.75" customHeight="1" thickTop="1" x14ac:dyDescent="0.15">
      <c r="C36" s="345" t="s">
        <v>35</v>
      </c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6"/>
      <c r="S36" s="6"/>
      <c r="T36" s="6"/>
      <c r="U36" s="6"/>
      <c r="V36" s="6"/>
      <c r="W36" s="6"/>
      <c r="X36" s="10"/>
      <c r="Y36" s="393"/>
      <c r="Z36" s="394"/>
      <c r="AA36" s="395"/>
    </row>
    <row r="37" spans="3:27" ht="18.75" customHeight="1" x14ac:dyDescent="0.15">
      <c r="C37" s="11"/>
      <c r="D37" s="6"/>
      <c r="E37" s="101" t="str">
        <f>入力規則【非表示】!A17</f>
        <v>令和</v>
      </c>
      <c r="F37" s="101"/>
      <c r="G37" s="4">
        <v>4</v>
      </c>
      <c r="H37" s="21" t="s">
        <v>2</v>
      </c>
      <c r="I37" s="4">
        <v>3</v>
      </c>
      <c r="J37" s="21" t="s">
        <v>3</v>
      </c>
      <c r="K37" s="4">
        <v>2</v>
      </c>
      <c r="L37" s="21" t="s">
        <v>4</v>
      </c>
      <c r="M37" s="12"/>
      <c r="N37" s="12"/>
      <c r="O37" s="12"/>
      <c r="P37" s="12"/>
      <c r="Q37" s="12"/>
      <c r="R37" s="6"/>
      <c r="S37" s="6"/>
      <c r="T37" s="6"/>
      <c r="U37" s="6"/>
      <c r="V37" s="6"/>
      <c r="W37" s="6"/>
      <c r="X37" s="10"/>
      <c r="Y37" s="393"/>
      <c r="Z37" s="394"/>
      <c r="AA37" s="395"/>
    </row>
    <row r="38" spans="3:27" ht="15" customHeight="1" x14ac:dyDescent="0.15">
      <c r="C38" s="1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0"/>
      <c r="Y38" s="393" t="s">
        <v>80</v>
      </c>
      <c r="Z38" s="394"/>
      <c r="AA38" s="395"/>
    </row>
    <row r="39" spans="3:27" ht="15" customHeight="1" x14ac:dyDescent="0.15">
      <c r="C39" s="11"/>
      <c r="D39" s="6"/>
      <c r="E39" s="6"/>
      <c r="F39" s="6"/>
      <c r="G39" s="13" t="s">
        <v>36</v>
      </c>
      <c r="H39" s="364" t="s">
        <v>96</v>
      </c>
      <c r="I39" s="364"/>
      <c r="J39" s="364"/>
      <c r="K39" s="364"/>
      <c r="L39" s="36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0"/>
      <c r="Y39" s="375"/>
      <c r="Z39" s="376"/>
      <c r="AA39" s="396"/>
    </row>
    <row r="40" spans="3:27" ht="22.5" customHeight="1" x14ac:dyDescent="0.15">
      <c r="C40" s="11"/>
      <c r="D40" s="303" t="s">
        <v>37</v>
      </c>
      <c r="E40" s="303"/>
      <c r="F40" s="303"/>
      <c r="G40" s="6"/>
      <c r="H40" s="306" t="s">
        <v>97</v>
      </c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7"/>
      <c r="Y40" s="269"/>
      <c r="Z40" s="397"/>
      <c r="AA40" s="398"/>
    </row>
    <row r="41" spans="3:27" ht="15" customHeight="1" x14ac:dyDescent="0.15">
      <c r="C41" s="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0"/>
      <c r="Y41" s="271"/>
      <c r="Z41" s="272"/>
      <c r="AA41" s="399"/>
    </row>
    <row r="42" spans="3:27" ht="22.5" customHeight="1" x14ac:dyDescent="0.15">
      <c r="C42" s="11"/>
      <c r="D42" s="365" t="s">
        <v>38</v>
      </c>
      <c r="E42" s="365"/>
      <c r="F42" s="365"/>
      <c r="G42" s="6"/>
      <c r="H42" s="308" t="s">
        <v>45</v>
      </c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9"/>
      <c r="Y42" s="257" t="s">
        <v>81</v>
      </c>
      <c r="Z42" s="258"/>
      <c r="AA42" s="259"/>
    </row>
    <row r="43" spans="3:27" ht="15" customHeight="1" x14ac:dyDescent="0.15">
      <c r="C43" s="11"/>
      <c r="D43" s="6"/>
      <c r="E43" s="21"/>
      <c r="F43" s="2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1"/>
      <c r="T43" s="6"/>
      <c r="U43" s="6"/>
      <c r="V43" s="6"/>
      <c r="W43" s="6"/>
      <c r="X43" s="10"/>
      <c r="Y43" s="260"/>
      <c r="Z43" s="261"/>
      <c r="AA43" s="262"/>
    </row>
    <row r="44" spans="3:27" ht="15" customHeight="1" x14ac:dyDescent="0.15">
      <c r="C44" s="11"/>
      <c r="D44" s="303" t="s">
        <v>82</v>
      </c>
      <c r="E44" s="303"/>
      <c r="F44" s="303"/>
      <c r="G44" s="6"/>
      <c r="H44" s="304" t="s">
        <v>98</v>
      </c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5" t="s">
        <v>83</v>
      </c>
      <c r="T44" s="305"/>
      <c r="U44" s="391" t="s">
        <v>77</v>
      </c>
      <c r="V44" s="391"/>
      <c r="W44" s="391"/>
      <c r="X44" s="392"/>
      <c r="Y44" s="263"/>
      <c r="Z44" s="101"/>
      <c r="AA44" s="265"/>
    </row>
    <row r="45" spans="3:27" ht="15" customHeight="1" x14ac:dyDescent="0.15">
      <c r="C45" s="11"/>
      <c r="D45" s="6"/>
      <c r="E45" s="21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21"/>
      <c r="R45" s="6"/>
      <c r="S45" s="21"/>
      <c r="T45" s="6"/>
      <c r="U45" s="6"/>
      <c r="V45" s="6"/>
      <c r="W45" s="6"/>
      <c r="X45" s="10"/>
      <c r="Y45" s="263"/>
      <c r="Z45" s="101"/>
      <c r="AA45" s="265"/>
    </row>
    <row r="46" spans="3:27" ht="15" customHeight="1" x14ac:dyDescent="0.15">
      <c r="C46" s="11"/>
      <c r="D46" s="303" t="s">
        <v>84</v>
      </c>
      <c r="E46" s="303"/>
      <c r="F46" s="303"/>
      <c r="G46" s="6"/>
      <c r="H46" s="304" t="s">
        <v>99</v>
      </c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101" t="s">
        <v>40</v>
      </c>
      <c r="T46" s="101"/>
      <c r="U46" s="310" t="s">
        <v>100</v>
      </c>
      <c r="V46" s="310"/>
      <c r="W46" s="310"/>
      <c r="X46" s="311"/>
      <c r="Y46" s="263"/>
      <c r="Z46" s="101"/>
      <c r="AA46" s="265"/>
    </row>
    <row r="47" spans="3:27" ht="15" customHeight="1" x14ac:dyDescent="0.15">
      <c r="C47" s="1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99" t="s">
        <v>41</v>
      </c>
      <c r="T47" s="299"/>
      <c r="U47" s="299"/>
      <c r="V47" s="390">
        <v>123</v>
      </c>
      <c r="W47" s="390"/>
      <c r="X47" s="88" t="s">
        <v>42</v>
      </c>
      <c r="Y47" s="263"/>
      <c r="Z47" s="101"/>
      <c r="AA47" s="265"/>
    </row>
    <row r="48" spans="3:27" ht="15" customHeight="1" x14ac:dyDescent="0.15">
      <c r="C48" s="11"/>
      <c r="D48" s="303" t="s">
        <v>43</v>
      </c>
      <c r="E48" s="303"/>
      <c r="F48" s="303"/>
      <c r="G48" s="6"/>
      <c r="H48" s="304" t="s">
        <v>101</v>
      </c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101" t="s">
        <v>44</v>
      </c>
      <c r="T48" s="101"/>
      <c r="U48" s="78" t="s">
        <v>102</v>
      </c>
      <c r="V48" s="78"/>
      <c r="W48" s="78"/>
      <c r="X48" s="79"/>
      <c r="Y48" s="263"/>
      <c r="Z48" s="101"/>
      <c r="AA48" s="265"/>
    </row>
    <row r="49" spans="3:27" ht="15" customHeight="1" thickBot="1" x14ac:dyDescent="0.2"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300"/>
      <c r="Z49" s="301"/>
      <c r="AA49" s="302"/>
    </row>
    <row r="50" spans="3:27" ht="22.5" customHeight="1" x14ac:dyDescent="0.1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 t="s">
        <v>45</v>
      </c>
      <c r="O50" s="17"/>
      <c r="P50" s="17"/>
      <c r="Q50" s="17"/>
      <c r="R50" s="17"/>
      <c r="S50" s="61"/>
      <c r="T50" s="61"/>
      <c r="U50" s="61"/>
      <c r="V50" s="61"/>
      <c r="W50" s="62"/>
      <c r="X50" s="363" t="s">
        <v>85</v>
      </c>
      <c r="Y50" s="363"/>
      <c r="Z50" s="363"/>
      <c r="AA50" s="363"/>
    </row>
    <row r="51" spans="3:27" ht="15" customHeight="1" thickBot="1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6"/>
      <c r="T51" s="6"/>
      <c r="U51" s="6"/>
      <c r="V51" s="6"/>
      <c r="W51" s="63"/>
      <c r="X51" s="312"/>
      <c r="Y51" s="261"/>
      <c r="Z51" s="261"/>
      <c r="AA51" s="313"/>
    </row>
    <row r="52" spans="3:27" ht="15" customHeight="1" thickTop="1" thickBot="1" x14ac:dyDescent="0.2">
      <c r="C52" s="145" t="s">
        <v>46</v>
      </c>
      <c r="D52" s="145"/>
      <c r="E52" s="98" t="s">
        <v>47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6"/>
      <c r="T52" s="6"/>
      <c r="U52" s="6"/>
      <c r="V52" s="6"/>
      <c r="W52" s="63"/>
      <c r="X52" s="314"/>
      <c r="Y52" s="101"/>
      <c r="Z52" s="101"/>
      <c r="AA52" s="315"/>
    </row>
    <row r="53" spans="3:27" ht="15" customHeight="1" thickTop="1" thickBot="1" x14ac:dyDescent="0.2">
      <c r="C53" s="145"/>
      <c r="D53" s="145"/>
      <c r="E53" s="98" t="s">
        <v>48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6"/>
      <c r="T53" s="101" t="s">
        <v>49</v>
      </c>
      <c r="U53" s="101"/>
      <c r="V53" s="101"/>
      <c r="W53" s="63"/>
      <c r="X53" s="316"/>
      <c r="Y53" s="267"/>
      <c r="Z53" s="267"/>
      <c r="AA53" s="317"/>
    </row>
    <row r="54" spans="3:27" ht="20.100000000000001" customHeight="1" thickTop="1" x14ac:dyDescent="0.15"/>
    <row r="55" spans="3:27" ht="20.100000000000001" customHeight="1" x14ac:dyDescent="0.15"/>
    <row r="56" spans="3:27" ht="20.100000000000001" customHeight="1" x14ac:dyDescent="0.15"/>
    <row r="57" spans="3:27" ht="20.100000000000001" customHeight="1" x14ac:dyDescent="0.15"/>
    <row r="58" spans="3:27" ht="20.100000000000001" customHeight="1" x14ac:dyDescent="0.15"/>
    <row r="59" spans="3:27" ht="20.100000000000001" customHeight="1" x14ac:dyDescent="0.15"/>
  </sheetData>
  <mergeCells count="143">
    <mergeCell ref="C1:X1"/>
    <mergeCell ref="C3:F3"/>
    <mergeCell ref="G3:H3"/>
    <mergeCell ref="J3:K3"/>
    <mergeCell ref="M3:N3"/>
    <mergeCell ref="P3:Q3"/>
    <mergeCell ref="S3:T3"/>
    <mergeCell ref="V3:X3"/>
    <mergeCell ref="C6:F6"/>
    <mergeCell ref="G6:X6"/>
    <mergeCell ref="C7:F7"/>
    <mergeCell ref="G7:L7"/>
    <mergeCell ref="M7:R7"/>
    <mergeCell ref="S7:X7"/>
    <mergeCell ref="C4:F4"/>
    <mergeCell ref="G4:X4"/>
    <mergeCell ref="C5:F5"/>
    <mergeCell ref="G5:H5"/>
    <mergeCell ref="I5:J5"/>
    <mergeCell ref="K5:L5"/>
    <mergeCell ref="M5:N5"/>
    <mergeCell ref="O5:P5"/>
    <mergeCell ref="R5:S5"/>
    <mergeCell ref="T5:V5"/>
    <mergeCell ref="C8:F8"/>
    <mergeCell ref="G8:L8"/>
    <mergeCell ref="M8:R8"/>
    <mergeCell ref="S8:X8"/>
    <mergeCell ref="C9:F14"/>
    <mergeCell ref="G9:G10"/>
    <mergeCell ref="H9:J9"/>
    <mergeCell ref="M9:M10"/>
    <mergeCell ref="N9:P9"/>
    <mergeCell ref="S9:S10"/>
    <mergeCell ref="G12:J12"/>
    <mergeCell ref="M12:P12"/>
    <mergeCell ref="S12:V12"/>
    <mergeCell ref="G13:J13"/>
    <mergeCell ref="M13:P13"/>
    <mergeCell ref="S13:V13"/>
    <mergeCell ref="T9:V9"/>
    <mergeCell ref="H10:J10"/>
    <mergeCell ref="N10:P10"/>
    <mergeCell ref="T10:V10"/>
    <mergeCell ref="G11:J11"/>
    <mergeCell ref="M11:P11"/>
    <mergeCell ref="S11:V11"/>
    <mergeCell ref="P16:Q16"/>
    <mergeCell ref="R16:U16"/>
    <mergeCell ref="J17:O17"/>
    <mergeCell ref="P17:Q17"/>
    <mergeCell ref="R17:U17"/>
    <mergeCell ref="J18:O18"/>
    <mergeCell ref="P18:Q18"/>
    <mergeCell ref="R18:U18"/>
    <mergeCell ref="G14:J14"/>
    <mergeCell ref="M14:P14"/>
    <mergeCell ref="S14:V14"/>
    <mergeCell ref="G15:I19"/>
    <mergeCell ref="J15:O15"/>
    <mergeCell ref="P15:Q15"/>
    <mergeCell ref="R15:U15"/>
    <mergeCell ref="V15:X33"/>
    <mergeCell ref="J16:O16"/>
    <mergeCell ref="J22:O22"/>
    <mergeCell ref="P22:Q22"/>
    <mergeCell ref="R22:U22"/>
    <mergeCell ref="J23:O23"/>
    <mergeCell ref="P23:Q23"/>
    <mergeCell ref="R23:U23"/>
    <mergeCell ref="J19:O19"/>
    <mergeCell ref="G20:I24"/>
    <mergeCell ref="J29:O29"/>
    <mergeCell ref="P29:Q29"/>
    <mergeCell ref="R29:U29"/>
    <mergeCell ref="P19:Q19"/>
    <mergeCell ref="R19:U19"/>
    <mergeCell ref="J20:O20"/>
    <mergeCell ref="P20:Q20"/>
    <mergeCell ref="R20:U20"/>
    <mergeCell ref="J21:O21"/>
    <mergeCell ref="P21:Q21"/>
    <mergeCell ref="R21:U21"/>
    <mergeCell ref="J24:O24"/>
    <mergeCell ref="P24:Q24"/>
    <mergeCell ref="R24:U24"/>
    <mergeCell ref="J28:O28"/>
    <mergeCell ref="P28:Q28"/>
    <mergeCell ref="R28:U28"/>
    <mergeCell ref="G25:I29"/>
    <mergeCell ref="J25:O25"/>
    <mergeCell ref="P25:Q25"/>
    <mergeCell ref="R25:U25"/>
    <mergeCell ref="J26:O26"/>
    <mergeCell ref="P26:Q26"/>
    <mergeCell ref="R26:U26"/>
    <mergeCell ref="E37:F37"/>
    <mergeCell ref="Y38:AA38"/>
    <mergeCell ref="H39:L39"/>
    <mergeCell ref="Y39:AA41"/>
    <mergeCell ref="D40:F40"/>
    <mergeCell ref="H40:X40"/>
    <mergeCell ref="G31:O31"/>
    <mergeCell ref="P31:U31"/>
    <mergeCell ref="Y31:AA33"/>
    <mergeCell ref="G32:O33"/>
    <mergeCell ref="P32:U33"/>
    <mergeCell ref="C34:F35"/>
    <mergeCell ref="G34:X35"/>
    <mergeCell ref="Y34:AA34"/>
    <mergeCell ref="Y35:AA37"/>
    <mergeCell ref="C36:Q36"/>
    <mergeCell ref="C15:F33"/>
    <mergeCell ref="Y29:AA29"/>
    <mergeCell ref="G30:O30"/>
    <mergeCell ref="P30:U30"/>
    <mergeCell ref="Y30:AA30"/>
    <mergeCell ref="J27:O27"/>
    <mergeCell ref="P27:Q27"/>
    <mergeCell ref="R27:U27"/>
    <mergeCell ref="D42:F42"/>
    <mergeCell ref="H42:X42"/>
    <mergeCell ref="Y42:AA42"/>
    <mergeCell ref="Y43:AA49"/>
    <mergeCell ref="D44:F44"/>
    <mergeCell ref="H44:R44"/>
    <mergeCell ref="S44:T44"/>
    <mergeCell ref="U44:X44"/>
    <mergeCell ref="D46:F46"/>
    <mergeCell ref="H46:R46"/>
    <mergeCell ref="X50:AA50"/>
    <mergeCell ref="X51:AA53"/>
    <mergeCell ref="C52:D53"/>
    <mergeCell ref="E52:R52"/>
    <mergeCell ref="E53:R53"/>
    <mergeCell ref="T53:V53"/>
    <mergeCell ref="S46:T46"/>
    <mergeCell ref="U46:X46"/>
    <mergeCell ref="D48:F48"/>
    <mergeCell ref="H48:R48"/>
    <mergeCell ref="S48:T48"/>
    <mergeCell ref="V47:W47"/>
    <mergeCell ref="S47:U47"/>
  </mergeCells>
  <phoneticPr fontId="1"/>
  <conditionalFormatting sqref="I3">
    <cfRule type="expression" dxfId="60" priority="61">
      <formula>$I$3&lt;&gt;""</formula>
    </cfRule>
  </conditionalFormatting>
  <conditionalFormatting sqref="L3">
    <cfRule type="expression" dxfId="59" priority="60">
      <formula>$L$3&lt;&gt;""</formula>
    </cfRule>
  </conditionalFormatting>
  <conditionalFormatting sqref="O3">
    <cfRule type="expression" dxfId="58" priority="59">
      <formula>$O$3&lt;&gt;""</formula>
    </cfRule>
  </conditionalFormatting>
  <conditionalFormatting sqref="R3">
    <cfRule type="expression" dxfId="57" priority="58">
      <formula>$R$3&lt;&gt;""</formula>
    </cfRule>
  </conditionalFormatting>
  <conditionalFormatting sqref="V3:X3">
    <cfRule type="expression" dxfId="56" priority="38">
      <formula>$V$3&lt;&gt;""</formula>
    </cfRule>
  </conditionalFormatting>
  <conditionalFormatting sqref="W5">
    <cfRule type="expression" dxfId="55" priority="57">
      <formula>$V$5&lt;&gt;""</formula>
    </cfRule>
  </conditionalFormatting>
  <conditionalFormatting sqref="G34:X35">
    <cfRule type="expression" dxfId="54" priority="56">
      <formula>$G$34&lt;&gt;""</formula>
    </cfRule>
  </conditionalFormatting>
  <conditionalFormatting sqref="G37">
    <cfRule type="expression" dxfId="53" priority="55">
      <formula>$G$37&lt;&gt;""</formula>
    </cfRule>
  </conditionalFormatting>
  <conditionalFormatting sqref="I37">
    <cfRule type="expression" dxfId="52" priority="54">
      <formula>$I$37&lt;&gt;""</formula>
    </cfRule>
  </conditionalFormatting>
  <conditionalFormatting sqref="K37">
    <cfRule type="expression" dxfId="51" priority="53">
      <formula>$K$37&lt;&gt;""</formula>
    </cfRule>
  </conditionalFormatting>
  <conditionalFormatting sqref="H39:L39">
    <cfRule type="expression" dxfId="50" priority="52">
      <formula>$H$39&lt;&gt;""</formula>
    </cfRule>
  </conditionalFormatting>
  <conditionalFormatting sqref="H40">
    <cfRule type="expression" dxfId="49" priority="51">
      <formula>$H$40&lt;&gt;""</formula>
    </cfRule>
  </conditionalFormatting>
  <conditionalFormatting sqref="H42">
    <cfRule type="expression" dxfId="48" priority="50">
      <formula>$H$42&lt;&gt;""</formula>
    </cfRule>
  </conditionalFormatting>
  <conditionalFormatting sqref="H46">
    <cfRule type="expression" dxfId="47" priority="49">
      <formula>$H$46&lt;&gt;""</formula>
    </cfRule>
  </conditionalFormatting>
  <conditionalFormatting sqref="G7:L7">
    <cfRule type="expression" dxfId="46" priority="48">
      <formula>$G$7&lt;&gt;""</formula>
    </cfRule>
  </conditionalFormatting>
  <conditionalFormatting sqref="G8:L8 G9">
    <cfRule type="expression" dxfId="45" priority="47">
      <formula>$G$8&lt;&gt;""</formula>
    </cfRule>
  </conditionalFormatting>
  <conditionalFormatting sqref="M7:R7">
    <cfRule type="expression" dxfId="44" priority="46">
      <formula>$M$7&lt;&gt;""</formula>
    </cfRule>
  </conditionalFormatting>
  <conditionalFormatting sqref="M8:R8">
    <cfRule type="expression" dxfId="43" priority="45">
      <formula>$M$8&lt;&gt;""</formula>
    </cfRule>
  </conditionalFormatting>
  <conditionalFormatting sqref="S7:X7">
    <cfRule type="expression" dxfId="42" priority="44">
      <formula>$S$7&lt;&gt;""</formula>
    </cfRule>
  </conditionalFormatting>
  <conditionalFormatting sqref="S8:X8">
    <cfRule type="expression" dxfId="41" priority="43">
      <formula>$S$8&lt;&gt;""</formula>
    </cfRule>
  </conditionalFormatting>
  <conditionalFormatting sqref="G6">
    <cfRule type="expression" dxfId="40" priority="62">
      <formula>$G$6&lt;&gt;""</formula>
    </cfRule>
  </conditionalFormatting>
  <conditionalFormatting sqref="G4:X4">
    <cfRule type="expression" dxfId="39" priority="42">
      <formula>$G$4&lt;&gt;""</formula>
    </cfRule>
  </conditionalFormatting>
  <conditionalFormatting sqref="G5:H5">
    <cfRule type="expression" dxfId="38" priority="41">
      <formula>$G$5&lt;&gt;""</formula>
    </cfRule>
  </conditionalFormatting>
  <conditionalFormatting sqref="K5:L5">
    <cfRule type="expression" dxfId="37" priority="40">
      <formula>$K$5&lt;&gt;""</formula>
    </cfRule>
  </conditionalFormatting>
  <conditionalFormatting sqref="T5:V5">
    <cfRule type="expression" dxfId="36" priority="39">
      <formula>$T$5&lt;&gt;""</formula>
    </cfRule>
  </conditionalFormatting>
  <conditionalFormatting sqref="G11">
    <cfRule type="expression" dxfId="35" priority="37">
      <formula>$G$8&lt;&gt;""</formula>
    </cfRule>
  </conditionalFormatting>
  <conditionalFormatting sqref="K9">
    <cfRule type="expression" dxfId="34" priority="36">
      <formula>$K$9&lt;&gt;""</formula>
    </cfRule>
  </conditionalFormatting>
  <conditionalFormatting sqref="K10">
    <cfRule type="expression" dxfId="33" priority="35">
      <formula>$K$10&lt;&gt;""</formula>
    </cfRule>
  </conditionalFormatting>
  <conditionalFormatting sqref="W9">
    <cfRule type="expression" dxfId="32" priority="27">
      <formula>$W$9&lt;&gt;""</formula>
    </cfRule>
  </conditionalFormatting>
  <conditionalFormatting sqref="W10">
    <cfRule type="expression" dxfId="31" priority="26">
      <formula>$W$10&lt;&gt;""</formula>
    </cfRule>
  </conditionalFormatting>
  <conditionalFormatting sqref="K11">
    <cfRule type="expression" dxfId="30" priority="34">
      <formula>$K$11&lt;&gt;""</formula>
    </cfRule>
  </conditionalFormatting>
  <conditionalFormatting sqref="M9">
    <cfRule type="expression" dxfId="29" priority="33">
      <formula>$G$8&lt;&gt;""</formula>
    </cfRule>
  </conditionalFormatting>
  <conditionalFormatting sqref="M11">
    <cfRule type="expression" dxfId="28" priority="32">
      <formula>$G$8&lt;&gt;""</formula>
    </cfRule>
  </conditionalFormatting>
  <conditionalFormatting sqref="Q9:Q10">
    <cfRule type="expression" dxfId="27" priority="31">
      <formula>$Q$10&lt;&gt;""</formula>
    </cfRule>
  </conditionalFormatting>
  <conditionalFormatting sqref="Q11">
    <cfRule type="expression" dxfId="26" priority="30">
      <formula>$Q$11&lt;&gt;""</formula>
    </cfRule>
  </conditionalFormatting>
  <conditionalFormatting sqref="S9">
    <cfRule type="expression" dxfId="25" priority="29">
      <formula>$G$8&lt;&gt;""</formula>
    </cfRule>
  </conditionalFormatting>
  <conditionalFormatting sqref="S11">
    <cfRule type="expression" dxfId="24" priority="28">
      <formula>$G$8&lt;&gt;""</formula>
    </cfRule>
  </conditionalFormatting>
  <conditionalFormatting sqref="W11">
    <cfRule type="expression" dxfId="23" priority="25">
      <formula>$W$11&lt;&gt;""</formula>
    </cfRule>
  </conditionalFormatting>
  <conditionalFormatting sqref="U46:X46">
    <cfRule type="expression" dxfId="22" priority="24">
      <formula>$U$46&lt;&gt;""</formula>
    </cfRule>
  </conditionalFormatting>
  <conditionalFormatting sqref="G12">
    <cfRule type="expression" dxfId="21" priority="22">
      <formula>$G$8&lt;&gt;""</formula>
    </cfRule>
  </conditionalFormatting>
  <conditionalFormatting sqref="K12">
    <cfRule type="expression" dxfId="20" priority="23">
      <formula>K12&lt;&gt;""</formula>
    </cfRule>
  </conditionalFormatting>
  <conditionalFormatting sqref="M12">
    <cfRule type="expression" dxfId="19" priority="20">
      <formula>$G$8&lt;&gt;""</formula>
    </cfRule>
  </conditionalFormatting>
  <conditionalFormatting sqref="Q12">
    <cfRule type="expression" dxfId="18" priority="21">
      <formula>Q12&lt;&gt;""</formula>
    </cfRule>
  </conditionalFormatting>
  <conditionalFormatting sqref="S12">
    <cfRule type="expression" dxfId="17" priority="18">
      <formula>$G$8&lt;&gt;""</formula>
    </cfRule>
  </conditionalFormatting>
  <conditionalFormatting sqref="W12">
    <cfRule type="expression" dxfId="16" priority="19">
      <formula>W12&lt;&gt;""</formula>
    </cfRule>
  </conditionalFormatting>
  <conditionalFormatting sqref="G13">
    <cfRule type="expression" dxfId="15" priority="16">
      <formula>$G$8&lt;&gt;""</formula>
    </cfRule>
  </conditionalFormatting>
  <conditionalFormatting sqref="K13">
    <cfRule type="expression" dxfId="14" priority="17">
      <formula>K13&lt;&gt;""</formula>
    </cfRule>
  </conditionalFormatting>
  <conditionalFormatting sqref="Q13">
    <cfRule type="expression" dxfId="13" priority="15">
      <formula>Q13&lt;&gt;""</formula>
    </cfRule>
  </conditionalFormatting>
  <conditionalFormatting sqref="M13">
    <cfRule type="expression" dxfId="12" priority="13">
      <formula>$G$8&lt;&gt;""</formula>
    </cfRule>
  </conditionalFormatting>
  <conditionalFormatting sqref="W13">
    <cfRule type="expression" dxfId="11" priority="14">
      <formula>W13&lt;&gt;""</formula>
    </cfRule>
  </conditionalFormatting>
  <conditionalFormatting sqref="S13">
    <cfRule type="expression" dxfId="10" priority="12">
      <formula>$G$8&lt;&gt;""</formula>
    </cfRule>
  </conditionalFormatting>
  <conditionalFormatting sqref="G14">
    <cfRule type="expression" dxfId="9" priority="9">
      <formula>$G$8&lt;&gt;""</formula>
    </cfRule>
  </conditionalFormatting>
  <conditionalFormatting sqref="K14">
    <cfRule type="expression" dxfId="8" priority="10">
      <formula>K14&lt;&gt;""</formula>
    </cfRule>
  </conditionalFormatting>
  <conditionalFormatting sqref="Q14">
    <cfRule type="expression" dxfId="7" priority="8">
      <formula>Q14&lt;&gt;""</formula>
    </cfRule>
  </conditionalFormatting>
  <conditionalFormatting sqref="M14">
    <cfRule type="expression" dxfId="6" priority="6">
      <formula>$G$8&lt;&gt;""</formula>
    </cfRule>
  </conditionalFormatting>
  <conditionalFormatting sqref="W14">
    <cfRule type="expression" dxfId="5" priority="7">
      <formula>W14&lt;&gt;""</formula>
    </cfRule>
  </conditionalFormatting>
  <conditionalFormatting sqref="S14">
    <cfRule type="expression" dxfId="4" priority="5">
      <formula>$G$8&lt;&gt;""</formula>
    </cfRule>
  </conditionalFormatting>
  <conditionalFormatting sqref="U46:X46">
    <cfRule type="expression" dxfId="3" priority="4">
      <formula>$U$43&lt;&gt;""</formula>
    </cfRule>
  </conditionalFormatting>
  <conditionalFormatting sqref="U48:X48">
    <cfRule type="expression" dxfId="2" priority="3">
      <formula>$U$46&lt;&gt;""</formula>
    </cfRule>
  </conditionalFormatting>
  <conditionalFormatting sqref="H48">
    <cfRule type="expression" dxfId="1" priority="2">
      <formula>$H$46&lt;&gt;""</formula>
    </cfRule>
  </conditionalFormatting>
  <conditionalFormatting sqref="H44">
    <cfRule type="expression" dxfId="0" priority="1">
      <formula>$H$46&lt;&gt;""</formula>
    </cfRule>
  </conditionalFormatting>
  <dataValidations count="2">
    <dataValidation type="custom" errorStyle="information" allowBlank="1" showInputMessage="1" showErrorMessage="1" error="有線マイクの本数が4本以上になっております。_x000a_本数に限りがあるため、事前にお問い合わせください。" sqref="K9:K10 W9:W10 Q9:Q10" xr:uid="{B3818A14-1F96-4032-AF53-ABBBAFDB1D1B}">
      <formula1>SUM(K$9:K$10)&lt;=3</formula1>
    </dataValidation>
    <dataValidation type="custom" errorStyle="information" allowBlank="1" showErrorMessage="1" error="ワイヤレスマイクの本数が3本以上になっております。_x000a_本数に限りがあるため、事前にお問い合わせください。" sqref="Q11 K11 W11" xr:uid="{CED367EF-4FAE-470C-ADC5-3CCCAFDDF008}">
      <formula1>K11&lt;=2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9130A65-A3C1-471A-87E3-6B00B806935F}">
          <x14:formula1>
            <xm:f>入力規則【非表示】!$C$2:$C$6</xm:f>
          </x14:formula1>
          <xm:sqref>R3</xm:sqref>
        </x14:dataValidation>
        <x14:dataValidation type="list" allowBlank="1" showInputMessage="1" showErrorMessage="1" xr:uid="{9539A364-587C-453B-AEDA-5B861C0E1542}">
          <x14:formula1>
            <xm:f>入力規則【非表示】!$E$2:$E$4</xm:f>
          </x14:formula1>
          <xm:sqref>V3:X3</xm:sqref>
        </x14:dataValidation>
        <x14:dataValidation type="list" allowBlank="1" showInputMessage="1" showErrorMessage="1" xr:uid="{25961D92-3AD9-44F9-8E91-36AA3C63CFEE}">
          <x14:formula1>
            <xm:f>入力規則【非表示】!$G$2:$G$4</xm:f>
          </x14:formula1>
          <xm:sqref>G8:X8</xm:sqref>
        </x14:dataValidation>
        <x14:dataValidation type="list" allowBlank="1" showInputMessage="1" showErrorMessage="1" xr:uid="{DE29390B-228B-4F9D-9302-162B1031CD2A}">
          <x14:formula1>
            <xm:f>入力規則【非表示】!$A$2:$A$8</xm:f>
          </x14:formula1>
          <xm:sqref>G7:X7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2AB4-4C8E-4887-A3D7-F3510A4C8E54}">
  <sheetPr codeName="Sheet4"/>
  <dimension ref="A1:U59"/>
  <sheetViews>
    <sheetView workbookViewId="0">
      <selection activeCell="G8" sqref="G8"/>
    </sheetView>
  </sheetViews>
  <sheetFormatPr defaultRowHeight="13.5" x14ac:dyDescent="0.15"/>
  <cols>
    <col min="1" max="1" width="10.125" bestFit="1" customWidth="1"/>
    <col min="2" max="2" width="11.125" customWidth="1"/>
    <col min="3" max="3" width="22.75" customWidth="1"/>
    <col min="4" max="4" width="12.125" customWidth="1"/>
    <col min="5" max="5" width="16.625" customWidth="1"/>
    <col min="6" max="6" width="4.5" customWidth="1"/>
    <col min="7" max="7" width="11.25" customWidth="1"/>
    <col min="8" max="8" width="14.125" customWidth="1"/>
    <col min="9" max="9" width="9.875" style="1" customWidth="1"/>
    <col min="10" max="10" width="11.25" bestFit="1" customWidth="1"/>
    <col min="11" max="11" width="15.125" customWidth="1"/>
    <col min="12" max="12" width="7.625" style="1" customWidth="1"/>
    <col min="13" max="13" width="4.875" customWidth="1"/>
    <col min="15" max="15" width="9" style="1"/>
  </cols>
  <sheetData>
    <row r="1" spans="1:21" x14ac:dyDescent="0.15">
      <c r="A1" t="s">
        <v>103</v>
      </c>
      <c r="C1" t="s">
        <v>104</v>
      </c>
      <c r="E1" t="s">
        <v>105</v>
      </c>
      <c r="G1" t="s">
        <v>106</v>
      </c>
      <c r="I1" t="s">
        <v>27</v>
      </c>
      <c r="K1" s="1"/>
      <c r="L1"/>
      <c r="M1" t="s">
        <v>10</v>
      </c>
      <c r="N1" s="1"/>
      <c r="O1"/>
      <c r="P1" t="s">
        <v>107</v>
      </c>
      <c r="Q1" s="1"/>
      <c r="T1" t="s">
        <v>23</v>
      </c>
    </row>
    <row r="2" spans="1:21" x14ac:dyDescent="0.15">
      <c r="A2" s="2" t="s">
        <v>108</v>
      </c>
      <c r="C2" s="2" t="s">
        <v>109</v>
      </c>
      <c r="E2" s="2" t="s">
        <v>110</v>
      </c>
      <c r="G2" s="2" t="s">
        <v>93</v>
      </c>
      <c r="I2" t="s">
        <v>111</v>
      </c>
      <c r="J2" t="s">
        <v>112</v>
      </c>
      <c r="K2" s="1" t="s">
        <v>25</v>
      </c>
      <c r="L2"/>
      <c r="M2" t="s">
        <v>113</v>
      </c>
      <c r="N2" s="3">
        <v>3000</v>
      </c>
      <c r="O2"/>
      <c r="P2" t="s">
        <v>114</v>
      </c>
      <c r="Q2" s="3">
        <v>3000</v>
      </c>
      <c r="T2" t="s">
        <v>114</v>
      </c>
      <c r="U2" s="3">
        <v>5000</v>
      </c>
    </row>
    <row r="3" spans="1:21" x14ac:dyDescent="0.15">
      <c r="A3" s="2" t="s">
        <v>115</v>
      </c>
      <c r="C3" s="2" t="s">
        <v>116</v>
      </c>
      <c r="E3" s="2" t="s">
        <v>87</v>
      </c>
      <c r="G3" s="2" t="s">
        <v>94</v>
      </c>
      <c r="I3" t="s">
        <v>108</v>
      </c>
      <c r="J3" t="s">
        <v>110</v>
      </c>
      <c r="K3" s="3">
        <v>5400</v>
      </c>
      <c r="L3"/>
      <c r="M3" t="s">
        <v>117</v>
      </c>
      <c r="N3" s="3">
        <v>1500</v>
      </c>
      <c r="O3"/>
      <c r="Q3" s="1"/>
    </row>
    <row r="4" spans="1:21" x14ac:dyDescent="0.15">
      <c r="A4" s="2" t="s">
        <v>118</v>
      </c>
      <c r="C4" s="2" t="s">
        <v>119</v>
      </c>
      <c r="E4" s="2" t="s">
        <v>120</v>
      </c>
      <c r="G4" s="2" t="s">
        <v>121</v>
      </c>
      <c r="I4" t="s">
        <v>108</v>
      </c>
      <c r="J4" t="s">
        <v>87</v>
      </c>
      <c r="K4" s="3">
        <v>7200</v>
      </c>
      <c r="L4"/>
      <c r="N4" s="1"/>
      <c r="O4"/>
      <c r="Q4" s="1"/>
    </row>
    <row r="5" spans="1:21" x14ac:dyDescent="0.15">
      <c r="A5" s="2" t="s">
        <v>122</v>
      </c>
      <c r="C5" s="2" t="s">
        <v>123</v>
      </c>
      <c r="G5" s="2" t="s">
        <v>124</v>
      </c>
      <c r="I5" t="s">
        <v>108</v>
      </c>
      <c r="J5" t="s">
        <v>120</v>
      </c>
      <c r="K5" s="3">
        <v>12300</v>
      </c>
      <c r="L5"/>
      <c r="N5" s="1"/>
      <c r="O5"/>
      <c r="Q5" s="1"/>
    </row>
    <row r="6" spans="1:21" x14ac:dyDescent="0.15">
      <c r="A6" s="2" t="s">
        <v>125</v>
      </c>
      <c r="C6" s="2" t="s">
        <v>86</v>
      </c>
      <c r="G6" s="2" t="s">
        <v>126</v>
      </c>
      <c r="I6" t="s">
        <v>115</v>
      </c>
      <c r="J6" t="s">
        <v>110</v>
      </c>
      <c r="K6" s="3">
        <v>32400</v>
      </c>
      <c r="L6"/>
      <c r="N6" s="1"/>
      <c r="O6"/>
      <c r="Q6" s="1"/>
    </row>
    <row r="7" spans="1:21" x14ac:dyDescent="0.15">
      <c r="A7" s="2" t="s">
        <v>127</v>
      </c>
      <c r="G7" s="2" t="s">
        <v>128</v>
      </c>
      <c r="I7" t="s">
        <v>115</v>
      </c>
      <c r="J7" t="s">
        <v>87</v>
      </c>
      <c r="K7" s="3">
        <v>43200</v>
      </c>
      <c r="L7"/>
      <c r="N7" s="1"/>
      <c r="O7"/>
      <c r="Q7" s="1"/>
    </row>
    <row r="8" spans="1:21" x14ac:dyDescent="0.15">
      <c r="A8" s="2" t="s">
        <v>129</v>
      </c>
      <c r="I8" t="s">
        <v>115</v>
      </c>
      <c r="J8" t="s">
        <v>120</v>
      </c>
      <c r="K8" s="3">
        <v>73500</v>
      </c>
      <c r="L8"/>
      <c r="N8" s="1"/>
      <c r="O8"/>
      <c r="Q8" s="1"/>
    </row>
    <row r="9" spans="1:21" x14ac:dyDescent="0.15">
      <c r="I9" t="s">
        <v>118</v>
      </c>
      <c r="J9" t="s">
        <v>110</v>
      </c>
      <c r="K9" s="3">
        <v>14100</v>
      </c>
      <c r="L9"/>
      <c r="N9" s="1"/>
      <c r="O9"/>
      <c r="Q9" s="1"/>
    </row>
    <row r="10" spans="1:21" x14ac:dyDescent="0.15">
      <c r="I10" t="s">
        <v>118</v>
      </c>
      <c r="J10" t="s">
        <v>87</v>
      </c>
      <c r="K10" s="3">
        <v>18800</v>
      </c>
      <c r="L10"/>
      <c r="N10" s="1"/>
      <c r="O10"/>
      <c r="Q10" s="1"/>
    </row>
    <row r="11" spans="1:21" x14ac:dyDescent="0.15">
      <c r="I11" t="s">
        <v>118</v>
      </c>
      <c r="J11" t="s">
        <v>120</v>
      </c>
      <c r="K11" s="3">
        <v>31900</v>
      </c>
      <c r="L11"/>
      <c r="N11" s="1"/>
      <c r="O11"/>
      <c r="Q11" s="1"/>
    </row>
    <row r="12" spans="1:21" x14ac:dyDescent="0.15">
      <c r="I12" t="s">
        <v>122</v>
      </c>
      <c r="J12" t="s">
        <v>110</v>
      </c>
      <c r="K12" s="3">
        <v>8700</v>
      </c>
      <c r="L12"/>
      <c r="N12" s="1"/>
      <c r="O12"/>
      <c r="Q12" s="1"/>
    </row>
    <row r="13" spans="1:21" x14ac:dyDescent="0.15">
      <c r="A13" t="s">
        <v>130</v>
      </c>
      <c r="C13" t="s">
        <v>131</v>
      </c>
      <c r="I13" t="s">
        <v>122</v>
      </c>
      <c r="J13" t="s">
        <v>87</v>
      </c>
      <c r="K13" s="3">
        <v>11600</v>
      </c>
      <c r="L13"/>
      <c r="N13" s="1"/>
      <c r="O13"/>
      <c r="Q13" s="1"/>
    </row>
    <row r="14" spans="1:21" x14ac:dyDescent="0.15">
      <c r="A14" s="69">
        <v>0.1</v>
      </c>
      <c r="B14" s="75"/>
      <c r="C14" s="2" t="s">
        <v>132</v>
      </c>
      <c r="I14" t="s">
        <v>122</v>
      </c>
      <c r="J14" t="s">
        <v>120</v>
      </c>
      <c r="K14" s="3">
        <v>19600</v>
      </c>
      <c r="L14"/>
      <c r="N14" s="1"/>
      <c r="O14"/>
      <c r="Q14" s="1"/>
    </row>
    <row r="15" spans="1:21" x14ac:dyDescent="0.15">
      <c r="C15" s="2" t="s">
        <v>133</v>
      </c>
      <c r="I15" t="s">
        <v>125</v>
      </c>
      <c r="J15" t="s">
        <v>110</v>
      </c>
      <c r="K15" s="3">
        <v>4400</v>
      </c>
      <c r="L15"/>
      <c r="N15" s="1"/>
      <c r="O15"/>
      <c r="Q15" s="1"/>
    </row>
    <row r="16" spans="1:21" x14ac:dyDescent="0.15">
      <c r="A16" t="s">
        <v>134</v>
      </c>
      <c r="C16" s="2" t="s">
        <v>135</v>
      </c>
      <c r="I16" t="s">
        <v>125</v>
      </c>
      <c r="J16" t="s">
        <v>87</v>
      </c>
      <c r="K16" s="3">
        <v>5800</v>
      </c>
      <c r="L16"/>
      <c r="N16" s="1"/>
      <c r="O16"/>
      <c r="Q16" s="1"/>
    </row>
    <row r="17" spans="1:17" x14ac:dyDescent="0.15">
      <c r="A17" s="2" t="s">
        <v>136</v>
      </c>
      <c r="I17" t="s">
        <v>125</v>
      </c>
      <c r="J17" t="s">
        <v>120</v>
      </c>
      <c r="K17" s="3">
        <v>9800</v>
      </c>
      <c r="L17"/>
      <c r="N17" s="1"/>
      <c r="O17"/>
      <c r="Q17" s="1"/>
    </row>
    <row r="18" spans="1:17" x14ac:dyDescent="0.15">
      <c r="I18" t="s">
        <v>127</v>
      </c>
      <c r="J18" t="s">
        <v>110</v>
      </c>
      <c r="K18" s="3">
        <v>14100</v>
      </c>
      <c r="L18"/>
      <c r="N18" s="1"/>
      <c r="O18"/>
      <c r="Q18" s="1"/>
    </row>
    <row r="19" spans="1:17" x14ac:dyDescent="0.15">
      <c r="I19" t="s">
        <v>127</v>
      </c>
      <c r="J19" t="s">
        <v>87</v>
      </c>
      <c r="K19" s="3">
        <v>18800</v>
      </c>
      <c r="L19"/>
      <c r="N19" s="1"/>
      <c r="O19"/>
      <c r="Q19" s="1"/>
    </row>
    <row r="20" spans="1:17" x14ac:dyDescent="0.15">
      <c r="I20" t="s">
        <v>127</v>
      </c>
      <c r="J20" t="s">
        <v>120</v>
      </c>
      <c r="K20" s="3">
        <v>31900</v>
      </c>
      <c r="L20"/>
      <c r="N20" s="1"/>
      <c r="O20"/>
      <c r="Q20" s="1"/>
    </row>
    <row r="21" spans="1:17" x14ac:dyDescent="0.15">
      <c r="I21" t="s">
        <v>129</v>
      </c>
      <c r="J21" t="s">
        <v>110</v>
      </c>
      <c r="K21" s="3">
        <v>8700</v>
      </c>
      <c r="L21"/>
      <c r="N21" s="1"/>
      <c r="O21"/>
      <c r="Q21" s="1"/>
    </row>
    <row r="22" spans="1:17" x14ac:dyDescent="0.15">
      <c r="I22" t="s">
        <v>129</v>
      </c>
      <c r="J22" t="s">
        <v>87</v>
      </c>
      <c r="K22" s="3">
        <v>11600</v>
      </c>
      <c r="L22"/>
      <c r="N22" s="1"/>
      <c r="O22"/>
      <c r="Q22" s="1"/>
    </row>
    <row r="23" spans="1:17" x14ac:dyDescent="0.15">
      <c r="I23" t="s">
        <v>129</v>
      </c>
      <c r="J23" t="s">
        <v>120</v>
      </c>
      <c r="K23" s="3">
        <v>19600</v>
      </c>
      <c r="L23"/>
      <c r="N23" s="1"/>
      <c r="O23"/>
      <c r="Q23" s="1"/>
    </row>
    <row r="24" spans="1:17" x14ac:dyDescent="0.15">
      <c r="I24"/>
      <c r="K24" s="1"/>
      <c r="L24"/>
      <c r="N24" s="1"/>
      <c r="O24"/>
      <c r="Q24" s="1"/>
    </row>
    <row r="25" spans="1:17" x14ac:dyDescent="0.15">
      <c r="I25"/>
      <c r="J25" s="1"/>
      <c r="L25"/>
      <c r="M25" s="1"/>
      <c r="O25"/>
      <c r="P25" s="1"/>
    </row>
    <row r="26" spans="1:17" x14ac:dyDescent="0.15">
      <c r="I26"/>
      <c r="J26" s="1"/>
      <c r="L26"/>
      <c r="M26" s="1"/>
      <c r="O26"/>
      <c r="P26" s="1"/>
    </row>
    <row r="27" spans="1:17" x14ac:dyDescent="0.15">
      <c r="A27" t="s">
        <v>137</v>
      </c>
    </row>
    <row r="28" spans="1:17" x14ac:dyDescent="0.15">
      <c r="A28" s="73"/>
      <c r="B28" s="68" t="s">
        <v>138</v>
      </c>
      <c r="C28" s="68" t="s">
        <v>139</v>
      </c>
      <c r="D28" s="68" t="s">
        <v>140</v>
      </c>
    </row>
    <row r="29" spans="1:17" x14ac:dyDescent="0.15">
      <c r="A29" s="191" t="s">
        <v>26</v>
      </c>
      <c r="B29" s="68">
        <v>1</v>
      </c>
      <c r="C29" s="70" t="str">
        <f>IF('見積発行依頼書（入力画面）'!G5="","",'見積発行依頼書（入力画面）'!G5&amp;"　　"&amp;'見積発行依頼書（入力画面）'!V3)</f>
        <v/>
      </c>
      <c r="D29" s="72" t="str">
        <f>'見積発行依頼書（入力画面）'!R12</f>
        <v/>
      </c>
      <c r="F29" s="1"/>
      <c r="I29"/>
      <c r="L29"/>
      <c r="O29"/>
    </row>
    <row r="30" spans="1:17" x14ac:dyDescent="0.15">
      <c r="A30" s="191"/>
      <c r="B30" s="68" t="str">
        <f>IF(C30&lt;&gt;"",MAX(B29:B29)+1,"")</f>
        <v/>
      </c>
      <c r="C30" s="74" t="str">
        <f>IF('見積発行依頼書（入力画面）'!P13="","","マイク　"&amp;'見積発行依頼書（入力画面）'!P13&amp;"　本")</f>
        <v/>
      </c>
      <c r="D30" s="72" t="str">
        <f>'見積発行依頼書（入力画面）'!R13</f>
        <v/>
      </c>
      <c r="F30" s="1"/>
      <c r="I30"/>
      <c r="L30"/>
      <c r="O30"/>
    </row>
    <row r="31" spans="1:17" x14ac:dyDescent="0.15">
      <c r="A31" s="191"/>
      <c r="B31" s="68" t="str">
        <f>IF(C31&lt;&gt;"",MAX(B29:B30)+1,"")</f>
        <v/>
      </c>
      <c r="C31" s="74" t="str">
        <f>IF('見積発行依頼書（入力画面）'!P14="","","ホワイトボード　"&amp;'見積発行依頼書（入力画面）'!P14&amp;"　台")</f>
        <v/>
      </c>
      <c r="D31" s="72" t="str">
        <f>'見積発行依頼書（入力画面）'!R14</f>
        <v/>
      </c>
      <c r="F31" s="1"/>
      <c r="I31"/>
      <c r="L31"/>
      <c r="O31"/>
    </row>
    <row r="32" spans="1:17" x14ac:dyDescent="0.15">
      <c r="A32" s="191"/>
      <c r="B32" s="68" t="str">
        <f>IF(C32&lt;&gt;"",MAX(B29:B31)+1,"")</f>
        <v/>
      </c>
      <c r="C32" s="74" t="str">
        <f>IF('見積発行依頼書（入力画面）'!P15="","","スクリーン　"&amp;'見積発行依頼書（入力画面）'!P15&amp;"　台")</f>
        <v/>
      </c>
      <c r="D32" s="72" t="str">
        <f>'見積発行依頼書（入力画面）'!R15</f>
        <v/>
      </c>
      <c r="F32" s="1"/>
      <c r="I32"/>
      <c r="L32"/>
      <c r="O32"/>
    </row>
    <row r="33" spans="1:15" x14ac:dyDescent="0.15">
      <c r="A33" s="191"/>
      <c r="B33" s="68" t="str">
        <f>IF(C33&lt;&gt;"",MAX(B29:B32)+1,"")</f>
        <v/>
      </c>
      <c r="C33" s="74" t="str">
        <f>IF('見積発行依頼書（入力画面）'!P16="","","プロジェクター　"&amp;'見積発行依頼書（入力画面）'!P16&amp;"　台")</f>
        <v/>
      </c>
      <c r="D33" s="72" t="str">
        <f>'見積発行依頼書（入力画面）'!R16</f>
        <v/>
      </c>
      <c r="F33" s="1"/>
      <c r="I33"/>
      <c r="L33"/>
      <c r="O33"/>
    </row>
    <row r="34" spans="1:15" x14ac:dyDescent="0.15">
      <c r="A34" s="130" t="s">
        <v>28</v>
      </c>
      <c r="B34" s="68" t="str">
        <f>IF(C34&lt;&gt;"",MAX(B29:B33)+1,"")</f>
        <v/>
      </c>
      <c r="C34" s="71" t="str">
        <f>IF('見積発行依頼書（入力画面）'!M5="","",'見積発行依頼書（入力画面）'!M5&amp;"　　"&amp;'見積発行依頼書（入力画面）'!V3)</f>
        <v/>
      </c>
      <c r="D34" s="72" t="str">
        <f>'見積発行依頼書（入力画面）'!R17</f>
        <v/>
      </c>
      <c r="F34" s="1"/>
      <c r="I34"/>
      <c r="L34"/>
      <c r="O34"/>
    </row>
    <row r="35" spans="1:15" x14ac:dyDescent="0.15">
      <c r="A35" s="133"/>
      <c r="B35" s="68" t="str">
        <f>IF(C35&lt;&gt;"",MAX(B29:B34)+1,"")</f>
        <v/>
      </c>
      <c r="C35" s="74" t="str">
        <f>IF('見積発行依頼書（入力画面）'!P18="","","マイク　"&amp;'見積発行依頼書（入力画面）'!P18&amp;"　本")</f>
        <v/>
      </c>
      <c r="D35" s="72" t="str">
        <f>'見積発行依頼書（入力画面）'!R18</f>
        <v/>
      </c>
      <c r="F35" s="1"/>
      <c r="I35"/>
      <c r="L35"/>
      <c r="O35"/>
    </row>
    <row r="36" spans="1:15" x14ac:dyDescent="0.15">
      <c r="A36" s="133"/>
      <c r="B36" s="68" t="str">
        <f>IF(C36&lt;&gt;"",MAX(B29:B35)+1,"")</f>
        <v/>
      </c>
      <c r="C36" s="74" t="str">
        <f>IF('見積発行依頼書（入力画面）'!P19="","","ホワイトボード　"&amp;'見積発行依頼書（入力画面）'!P19&amp;"　台")</f>
        <v/>
      </c>
      <c r="D36" s="72" t="str">
        <f>'見積発行依頼書（入力画面）'!R19</f>
        <v/>
      </c>
      <c r="F36" s="1"/>
      <c r="I36"/>
      <c r="L36"/>
      <c r="O36"/>
    </row>
    <row r="37" spans="1:15" x14ac:dyDescent="0.15">
      <c r="A37" s="133"/>
      <c r="B37" s="68" t="str">
        <f>IF(C37&lt;&gt;"",MAX(B29:B36)+1,"")</f>
        <v/>
      </c>
      <c r="C37" s="74" t="str">
        <f>IF('見積発行依頼書（入力画面）'!P20="","","スクリーン　"&amp;'見積発行依頼書（入力画面）'!P20&amp;"　台")</f>
        <v/>
      </c>
      <c r="D37" s="72" t="str">
        <f>'見積発行依頼書（入力画面）'!R20</f>
        <v/>
      </c>
      <c r="F37" s="1"/>
      <c r="I37"/>
      <c r="L37"/>
      <c r="O37"/>
    </row>
    <row r="38" spans="1:15" x14ac:dyDescent="0.15">
      <c r="A38" s="135"/>
      <c r="B38" s="68" t="str">
        <f>IF(C38&lt;&gt;"",MAX(B29:B37)+1,"")</f>
        <v/>
      </c>
      <c r="C38" s="74" t="str">
        <f>IF('見積発行依頼書（入力画面）'!P21="","","プロジェクター　"&amp;'見積発行依頼書（入力画面）'!P21&amp;"　台")</f>
        <v/>
      </c>
      <c r="D38" s="72" t="str">
        <f>'見積発行依頼書（入力画面）'!R21</f>
        <v/>
      </c>
      <c r="F38" s="1"/>
      <c r="I38"/>
      <c r="L38"/>
      <c r="O38"/>
    </row>
    <row r="39" spans="1:15" x14ac:dyDescent="0.15">
      <c r="A39" s="130" t="s">
        <v>29</v>
      </c>
      <c r="B39" s="68" t="str">
        <f>IF(C39&lt;&gt;"",MAX(B29:B38)+1,"")</f>
        <v/>
      </c>
      <c r="C39" s="71" t="str">
        <f>IF('見積発行依頼書（入力画面）'!S5="","",'見積発行依頼書（入力画面）'!S5&amp;"　　"&amp;'見積発行依頼書（入力画面）'!V3)</f>
        <v/>
      </c>
      <c r="D39" s="72" t="str">
        <f>'見積発行依頼書（入力画面）'!R22</f>
        <v/>
      </c>
      <c r="F39" s="1"/>
      <c r="I39"/>
      <c r="L39"/>
      <c r="O39"/>
    </row>
    <row r="40" spans="1:15" x14ac:dyDescent="0.15">
      <c r="A40" s="133"/>
      <c r="B40" s="68" t="str">
        <f>IF(C40&lt;&gt;"",MAX(B29:B39)+1,"")</f>
        <v/>
      </c>
      <c r="C40" s="74" t="str">
        <f>IF('見積発行依頼書（入力画面）'!P23="","","マイク　"&amp;'見積発行依頼書（入力画面）'!P23&amp;"　本")</f>
        <v/>
      </c>
      <c r="D40" s="72" t="str">
        <f>'見積発行依頼書（入力画面）'!R23</f>
        <v/>
      </c>
      <c r="F40" s="1"/>
      <c r="I40"/>
      <c r="L40"/>
      <c r="O40"/>
    </row>
    <row r="41" spans="1:15" x14ac:dyDescent="0.15">
      <c r="A41" s="133"/>
      <c r="B41" s="68" t="str">
        <f>IF(C41&lt;&gt;"",MAX(B29:B40)+1,"")</f>
        <v/>
      </c>
      <c r="C41" s="74" t="str">
        <f>IF('見積発行依頼書（入力画面）'!P24="","","ホワイトボード　"&amp;'見積発行依頼書（入力画面）'!P24&amp;"　台")</f>
        <v/>
      </c>
      <c r="D41" s="72" t="str">
        <f>'見積発行依頼書（入力画面）'!R24</f>
        <v/>
      </c>
      <c r="F41" s="1"/>
      <c r="I41"/>
      <c r="L41"/>
      <c r="O41"/>
    </row>
    <row r="42" spans="1:15" x14ac:dyDescent="0.15">
      <c r="A42" s="133"/>
      <c r="B42" s="68" t="str">
        <f>IF(C42&lt;&gt;"",MAX(B29:B41)+1,"")</f>
        <v/>
      </c>
      <c r="C42" s="74" t="str">
        <f>IF('見積発行依頼書（入力画面）'!P25="","","スクリーン　"&amp;'見積発行依頼書（入力画面）'!P25&amp;"　台")</f>
        <v/>
      </c>
      <c r="D42" s="72" t="str">
        <f>'見積発行依頼書（入力画面）'!R25</f>
        <v/>
      </c>
      <c r="F42" s="1"/>
      <c r="I42"/>
      <c r="L42"/>
      <c r="O42"/>
    </row>
    <row r="43" spans="1:15" x14ac:dyDescent="0.15">
      <c r="A43" s="135"/>
      <c r="B43" s="68" t="str">
        <f>IF(C43&lt;&gt;"",MAX(B29:B42)+1,"")</f>
        <v/>
      </c>
      <c r="C43" s="74" t="str">
        <f>IF('見積発行依頼書（入力画面）'!P26="","","プロジェクター　"&amp;'見積発行依頼書（入力画面）'!P26&amp;"　台")</f>
        <v/>
      </c>
      <c r="D43" s="72" t="str">
        <f>'見積発行依頼書（入力画面）'!R26</f>
        <v/>
      </c>
      <c r="F43" s="1"/>
      <c r="I43"/>
      <c r="L43"/>
      <c r="O43"/>
    </row>
    <row r="45" spans="1:15" x14ac:dyDescent="0.15">
      <c r="A45" t="s">
        <v>141</v>
      </c>
    </row>
    <row r="46" spans="1:15" x14ac:dyDescent="0.15">
      <c r="A46">
        <v>1</v>
      </c>
      <c r="B46" s="424" t="str">
        <f t="shared" ref="B46:B59" si="0">IF(ISERROR(VLOOKUP(A46,$B$29:$D$43,2,FALSE)),"",VLOOKUP(A46,$B$29:$D$43,2,FALSE))</f>
        <v/>
      </c>
      <c r="C46" s="424"/>
      <c r="D46" s="1" t="str">
        <f t="shared" ref="D46:D59" si="1">IF(ISERROR(VLOOKUP(A46,$B$29:$D$43,3,FALSE)),"",VLOOKUP(A46,$B$29:$D$43,3,FALSE))</f>
        <v/>
      </c>
    </row>
    <row r="47" spans="1:15" x14ac:dyDescent="0.15">
      <c r="A47">
        <v>2</v>
      </c>
      <c r="B47" s="424" t="str">
        <f t="shared" si="0"/>
        <v/>
      </c>
      <c r="C47" s="424"/>
      <c r="D47" s="1" t="str">
        <f t="shared" si="1"/>
        <v/>
      </c>
    </row>
    <row r="48" spans="1:15" x14ac:dyDescent="0.15">
      <c r="A48">
        <v>3</v>
      </c>
      <c r="B48" s="424" t="str">
        <f t="shared" si="0"/>
        <v/>
      </c>
      <c r="C48" s="424"/>
      <c r="D48" s="1" t="str">
        <f t="shared" si="1"/>
        <v/>
      </c>
    </row>
    <row r="49" spans="1:4" x14ac:dyDescent="0.15">
      <c r="A49">
        <v>4</v>
      </c>
      <c r="B49" s="424" t="str">
        <f t="shared" si="0"/>
        <v/>
      </c>
      <c r="C49" s="424"/>
      <c r="D49" s="1" t="str">
        <f t="shared" si="1"/>
        <v/>
      </c>
    </row>
    <row r="50" spans="1:4" x14ac:dyDescent="0.15">
      <c r="A50">
        <v>5</v>
      </c>
      <c r="B50" s="424" t="str">
        <f t="shared" si="0"/>
        <v/>
      </c>
      <c r="C50" s="424"/>
      <c r="D50" s="1" t="str">
        <f t="shared" si="1"/>
        <v/>
      </c>
    </row>
    <row r="51" spans="1:4" x14ac:dyDescent="0.15">
      <c r="A51">
        <v>6</v>
      </c>
      <c r="B51" s="424" t="str">
        <f t="shared" si="0"/>
        <v/>
      </c>
      <c r="C51" s="424"/>
      <c r="D51" s="1" t="str">
        <f t="shared" si="1"/>
        <v/>
      </c>
    </row>
    <row r="52" spans="1:4" x14ac:dyDescent="0.15">
      <c r="A52">
        <v>7</v>
      </c>
      <c r="B52" s="424" t="str">
        <f t="shared" si="0"/>
        <v/>
      </c>
      <c r="C52" s="424"/>
      <c r="D52" s="1" t="str">
        <f t="shared" si="1"/>
        <v/>
      </c>
    </row>
    <row r="53" spans="1:4" x14ac:dyDescent="0.15">
      <c r="A53">
        <v>8</v>
      </c>
      <c r="B53" s="424" t="str">
        <f t="shared" si="0"/>
        <v/>
      </c>
      <c r="C53" s="424"/>
      <c r="D53" s="1" t="str">
        <f t="shared" si="1"/>
        <v/>
      </c>
    </row>
    <row r="54" spans="1:4" x14ac:dyDescent="0.15">
      <c r="A54">
        <v>9</v>
      </c>
      <c r="B54" s="424" t="str">
        <f t="shared" si="0"/>
        <v/>
      </c>
      <c r="C54" s="424"/>
      <c r="D54" s="1" t="str">
        <f t="shared" si="1"/>
        <v/>
      </c>
    </row>
    <row r="55" spans="1:4" x14ac:dyDescent="0.15">
      <c r="A55">
        <v>10</v>
      </c>
      <c r="B55" s="424" t="str">
        <f t="shared" si="0"/>
        <v/>
      </c>
      <c r="C55" s="424"/>
      <c r="D55" s="1" t="str">
        <f t="shared" si="1"/>
        <v/>
      </c>
    </row>
    <row r="56" spans="1:4" x14ac:dyDescent="0.15">
      <c r="A56">
        <v>11</v>
      </c>
      <c r="B56" s="424" t="str">
        <f t="shared" si="0"/>
        <v/>
      </c>
      <c r="C56" s="424"/>
      <c r="D56" s="1" t="str">
        <f t="shared" si="1"/>
        <v/>
      </c>
    </row>
    <row r="57" spans="1:4" x14ac:dyDescent="0.15">
      <c r="A57">
        <v>12</v>
      </c>
      <c r="B57" s="424" t="str">
        <f t="shared" si="0"/>
        <v/>
      </c>
      <c r="C57" s="424"/>
      <c r="D57" s="1" t="str">
        <f t="shared" si="1"/>
        <v/>
      </c>
    </row>
    <row r="58" spans="1:4" x14ac:dyDescent="0.15">
      <c r="A58">
        <v>13</v>
      </c>
      <c r="B58" s="424" t="str">
        <f t="shared" si="0"/>
        <v/>
      </c>
      <c r="C58" s="424"/>
      <c r="D58" s="1" t="str">
        <f t="shared" si="1"/>
        <v/>
      </c>
    </row>
    <row r="59" spans="1:4" x14ac:dyDescent="0.15">
      <c r="A59">
        <v>14</v>
      </c>
      <c r="B59" s="424" t="str">
        <f t="shared" si="0"/>
        <v/>
      </c>
      <c r="C59" s="424"/>
      <c r="D59" s="1" t="str">
        <f t="shared" si="1"/>
        <v/>
      </c>
    </row>
  </sheetData>
  <mergeCells count="17">
    <mergeCell ref="B55:C55"/>
    <mergeCell ref="B56:C56"/>
    <mergeCell ref="B57:C57"/>
    <mergeCell ref="B58:C58"/>
    <mergeCell ref="B59:C59"/>
    <mergeCell ref="B54:C54"/>
    <mergeCell ref="A29:A33"/>
    <mergeCell ref="A34:A38"/>
    <mergeCell ref="A39:A43"/>
    <mergeCell ref="B46:C46"/>
    <mergeCell ref="B47:C47"/>
    <mergeCell ref="B48:C48"/>
    <mergeCell ref="B49:C49"/>
    <mergeCell ref="B50:C50"/>
    <mergeCell ref="B51:C51"/>
    <mergeCell ref="B52:C52"/>
    <mergeCell ref="B53:C5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e7fb39e-4c25-41c4-8641-01b3490dde1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8AE19-5607-4AD2-999F-C8CC3CB06F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8E60EB-3081-4453-9A71-65337A9F5861}">
  <ds:schemaRefs>
    <ds:schemaRef ds:uri="3e7fb39e-4c25-41c4-8641-01b3490dde1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1A26B8-B5F8-4473-8165-962893DCD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見積発行依頼書（入力画面）</vt:lpstr>
      <vt:lpstr>使用申込書（入力画面）</vt:lpstr>
      <vt:lpstr>←シート保護（HP掲載時は…）非表示→</vt:lpstr>
      <vt:lpstr>記入例【非表示】</vt:lpstr>
      <vt:lpstr>入力規則【非表示】</vt:lpstr>
      <vt:lpstr>記入例【非表示】!Print_Area</vt:lpstr>
      <vt:lpstr>'見積発行依頼書（入力画面）'!Print_Area</vt:lpstr>
      <vt:lpstr>'使用申込書（入力画面）'!Print_Area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NISSEKI</dc:creator>
  <cp:keywords/>
  <dc:description/>
  <cp:lastModifiedBy>中川俊彬</cp:lastModifiedBy>
  <cp:revision/>
  <cp:lastPrinted>2021-12-22T02:04:55Z</cp:lastPrinted>
  <dcterms:created xsi:type="dcterms:W3CDTF">2017-06-06T01:00:51Z</dcterms:created>
  <dcterms:modified xsi:type="dcterms:W3CDTF">2022-05-06T06:00:57Z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Order">
    <vt:r8>83797700</vt:r8>
  </property>
</Properties>
</file>